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ks\Documents\Рабочая папка ОБЩАЯ\Отчеты в обком 2022\"/>
    </mc:Choice>
  </mc:AlternateContent>
  <xr:revisionPtr revIDLastSave="0" documentId="13_ncr:1_{04BC7227-7565-47B6-B8FC-B2812C463C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регион" sheetId="1" r:id="rId1"/>
    <sheet name="СУОТ" sheetId="2" r:id="rId2"/>
    <sheet name="10.2.1" sheetId="3" r:id="rId3"/>
    <sheet name="10.2.2" sheetId="4" r:id="rId4"/>
    <sheet name="10.2.3" sheetId="5" r:id="rId5"/>
    <sheet name="10.2.4" sheetId="6" r:id="rId6"/>
    <sheet name="10.2.5" sheetId="7" r:id="rId7"/>
  </sheets>
  <definedNames>
    <definedName name="_xlnm.Print_Area" localSheetId="0">регион!$A$3:$L$103</definedName>
  </definedNames>
  <calcPr calcId="191029"/>
</workbook>
</file>

<file path=xl/calcChain.xml><?xml version="1.0" encoding="utf-8"?>
<calcChain xmlns="http://schemas.openxmlformats.org/spreadsheetml/2006/main">
  <c r="F43" i="6" l="1"/>
  <c r="H43" i="7" l="1"/>
  <c r="F43" i="7"/>
  <c r="D43" i="7"/>
  <c r="B43" i="7"/>
  <c r="H43" i="6"/>
  <c r="D43" i="6"/>
  <c r="B43" i="6"/>
  <c r="H43" i="5"/>
  <c r="F43" i="5"/>
  <c r="D43" i="5"/>
  <c r="B43" i="5"/>
  <c r="H43" i="4"/>
  <c r="F43" i="4"/>
  <c r="D43" i="4"/>
  <c r="B43" i="4"/>
  <c r="H43" i="3"/>
  <c r="F43" i="3"/>
  <c r="D43" i="3"/>
  <c r="B43" i="3"/>
  <c r="H43" i="2"/>
  <c r="F43" i="2"/>
  <c r="D43" i="2"/>
  <c r="B43" i="2"/>
  <c r="K40" i="1"/>
  <c r="M88" i="1"/>
  <c r="I43" i="6" l="1"/>
  <c r="I43" i="4"/>
  <c r="I43" i="2"/>
  <c r="I43" i="7"/>
  <c r="I43" i="5"/>
  <c r="I43" i="3"/>
  <c r="AE58" i="1"/>
  <c r="K63" i="1"/>
  <c r="K78" i="1"/>
  <c r="K76" i="1"/>
  <c r="K74" i="1"/>
  <c r="K51" i="1"/>
  <c r="K48" i="1"/>
  <c r="K30" i="1"/>
  <c r="K29" i="1"/>
  <c r="K28" i="1"/>
  <c r="K22" i="1"/>
  <c r="K21" i="1"/>
  <c r="M55" i="1"/>
  <c r="N55" i="1" s="1"/>
  <c r="M56" i="1"/>
  <c r="N56" i="1" s="1"/>
  <c r="M41" i="1"/>
  <c r="N41" i="1" s="1"/>
  <c r="K31" i="1" l="1"/>
  <c r="K23" i="1"/>
  <c r="N88" i="1" l="1"/>
  <c r="M85" i="1"/>
  <c r="N85" i="1" s="1"/>
  <c r="M82" i="1"/>
  <c r="N82" i="1" s="1"/>
  <c r="K80" i="1"/>
  <c r="L80" i="1"/>
  <c r="M79" i="1"/>
  <c r="N79" i="1" s="1"/>
  <c r="M75" i="1"/>
  <c r="N75" i="1" s="1"/>
  <c r="K66" i="1"/>
  <c r="K68" i="1" s="1"/>
  <c r="U68" i="1" s="1"/>
  <c r="M72" i="1"/>
  <c r="N72" i="1" s="1"/>
  <c r="M69" i="1"/>
  <c r="N69" i="1" s="1"/>
  <c r="M64" i="1"/>
  <c r="N64" i="1" s="1"/>
  <c r="R63" i="1"/>
  <c r="R62" i="1"/>
  <c r="M62" i="1"/>
  <c r="N62" i="1" s="1"/>
  <c r="R61" i="1"/>
  <c r="M61" i="1"/>
  <c r="N61" i="1" s="1"/>
  <c r="R60" i="1"/>
  <c r="M60" i="1"/>
  <c r="N60" i="1" s="1"/>
  <c r="R59" i="1"/>
  <c r="R58" i="1"/>
  <c r="M58" i="1"/>
  <c r="N58" i="1" s="1"/>
  <c r="R57" i="1"/>
  <c r="M57" i="1"/>
  <c r="N57" i="1" s="1"/>
  <c r="R54" i="1"/>
  <c r="M54" i="1"/>
  <c r="N54" i="1" s="1"/>
  <c r="R53" i="1"/>
  <c r="R52" i="1"/>
  <c r="M52" i="1"/>
  <c r="N52" i="1" s="1"/>
  <c r="R51" i="1"/>
  <c r="R50" i="1"/>
  <c r="M50" i="1"/>
  <c r="N50" i="1" s="1"/>
  <c r="R49" i="1"/>
  <c r="M49" i="1"/>
  <c r="N49" i="1" s="1"/>
  <c r="M47" i="1"/>
  <c r="N47" i="1" s="1"/>
  <c r="M46" i="1"/>
  <c r="N46" i="1" s="1"/>
  <c r="M44" i="1"/>
  <c r="N44" i="1" s="1"/>
  <c r="M43" i="1"/>
  <c r="N43" i="1" s="1"/>
  <c r="M42" i="1"/>
  <c r="N42" i="1" s="1"/>
  <c r="M35" i="1"/>
  <c r="N35" i="1" s="1"/>
  <c r="K38" i="1"/>
  <c r="M33" i="1"/>
  <c r="N33" i="1" s="1"/>
  <c r="K36" i="1"/>
  <c r="M27" i="1"/>
  <c r="N27" i="1" s="1"/>
  <c r="M25" i="1"/>
  <c r="N25" i="1" s="1"/>
  <c r="M24" i="1"/>
  <c r="N24" i="1" s="1"/>
  <c r="M20" i="1"/>
  <c r="N20" i="1" s="1"/>
  <c r="M19" i="1"/>
  <c r="N19" i="1" s="1"/>
  <c r="M18" i="1"/>
  <c r="N18" i="1" s="1"/>
  <c r="M17" i="1"/>
  <c r="N17" i="1" s="1"/>
  <c r="M15" i="1"/>
  <c r="N15" i="1" s="1"/>
  <c r="M14" i="1"/>
  <c r="N14" i="1" s="1"/>
  <c r="K13" i="1"/>
  <c r="L13" i="1" s="1"/>
  <c r="K12" i="1"/>
  <c r="M11" i="1"/>
  <c r="M10" i="1"/>
  <c r="M4" i="1"/>
  <c r="N4" i="1" s="1"/>
  <c r="M32" i="1"/>
  <c r="N32" i="1" s="1"/>
  <c r="M26" i="1"/>
  <c r="N26" i="1" s="1"/>
  <c r="M34" i="1"/>
  <c r="N34" i="1" s="1"/>
  <c r="M73" i="1"/>
  <c r="N73" i="1" s="1"/>
  <c r="K65" i="1"/>
  <c r="K37" i="1"/>
  <c r="M77" i="1"/>
  <c r="N77" i="1" s="1"/>
  <c r="N10" i="1" l="1"/>
  <c r="M89" i="1"/>
  <c r="B92" i="1" s="1"/>
  <c r="K70" i="1"/>
  <c r="K67" i="1"/>
  <c r="K39" i="1"/>
  <c r="N11" i="1"/>
  <c r="B90" i="1" l="1"/>
  <c r="F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HP_work</author>
    <author>Иллиев</author>
    <author>Dmitriy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HP_work: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организации профсоюзного органа начинать обязательно с его территориального признака, например, Иркутская областная, Смоленский областной комитет отраслевого профсоюза и т.п.</t>
        </r>
      </text>
    </comment>
    <comment ref="K10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ВЫБРАТЬ ИЗ ВЫПАДАЮЩЕГО СПИСКА
</t>
        </r>
      </text>
    </comment>
    <comment ref="B1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организации профсоюзного органа начинать обязательно с его территориального признака, например, Иркутская областная, Смоленский областной комитет  профсоюза, Томская территориальная… и т.п.</t>
        </r>
      </text>
    </comment>
    <comment ref="C14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K14" authorId="1" shapeId="0" xr:uid="{00000000-0006-0000-0000-000005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14" authorId="1" shapeId="0" xr:uid="{00000000-0006-0000-0000-000006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C15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Щемелев:</t>
        </r>
        <r>
          <rPr>
            <sz val="9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K15" authorId="1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15" authorId="1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следет получить из отчета 1-СП за этот же период</t>
        </r>
      </text>
    </comment>
    <comment ref="L64" authorId="1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J69" authorId="1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K69" authorId="1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L69" authorId="1" shapeId="0" xr:uid="{00000000-0006-0000-0000-00000D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данные следует получить в региональном отделении ФСС</t>
        </r>
      </text>
    </comment>
    <comment ref="C72" authorId="1" shapeId="0" xr:uid="{00000000-0006-0000-0000-00000E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K72" authorId="2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 xml:space="preserve">Щемелев:
</t>
        </r>
        <r>
          <rPr>
            <sz val="9"/>
            <color indexed="81"/>
            <rFont val="Tahoma"/>
            <family val="2"/>
            <charset val="204"/>
          </rPr>
          <t>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C73" authorId="1" shapeId="0" xr:uid="{00000000-0006-0000-0000-000010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  <comment ref="C79" authorId="1" shapeId="0" xr:uid="{00000000-0006-0000-0000-000011000000}">
      <text>
        <r>
          <rPr>
            <b/>
            <sz val="8"/>
            <color indexed="81"/>
            <rFont val="Tahoma"/>
            <family val="2"/>
            <charset val="204"/>
          </rPr>
          <t>Щемелев:</t>
        </r>
        <r>
          <rPr>
            <sz val="8"/>
            <color indexed="81"/>
            <rFont val="Tahoma"/>
            <family val="2"/>
            <charset val="204"/>
          </rPr>
          <t xml:space="preserve">
1 000 рублей вводится 1
1 500 рублей вводится как 1,5
10 000 рублей вводится 10
10 500 рублей вводится как  10,5
150 500 рублей вводится 150,5
1 000 000 рублей вводится 1 000
1 500 500 рублей вводится как 1 500,5
10 000 000 рублей вводится 10 000
15 555 555 рублей вводится 15 555,555 
100 000 000 рублей вводится 100 000</t>
        </r>
      </text>
    </comment>
  </commentList>
</comments>
</file>

<file path=xl/sharedStrings.xml><?xml version="1.0" encoding="utf-8"?>
<sst xmlns="http://schemas.openxmlformats.org/spreadsheetml/2006/main" count="1231" uniqueCount="359">
  <si>
    <t xml:space="preserve">Общероссийский Профсоюз образования </t>
  </si>
  <si>
    <t xml:space="preserve">ОТЧЕТ </t>
  </si>
  <si>
    <t>за</t>
  </si>
  <si>
    <t>ФОРМА   19-ТИ</t>
  </si>
  <si>
    <r>
      <t xml:space="preserve">Составляется </t>
    </r>
    <r>
      <rPr>
        <u/>
        <sz val="10"/>
        <rFont val="Times New Roman"/>
        <family val="1"/>
        <charset val="204"/>
      </rPr>
      <t xml:space="preserve">техническим (главным техническим) </t>
    </r>
    <r>
      <rPr>
        <sz val="10"/>
        <rFont val="Times New Roman"/>
        <family val="1"/>
        <charset val="204"/>
      </rPr>
      <t xml:space="preserve">инспектором труда или лицом,  </t>
    </r>
  </si>
  <si>
    <t>на которого возложены его функции.</t>
  </si>
  <si>
    <t>Региональная (межрегиональная) организация Профсоюза</t>
  </si>
  <si>
    <t>Округ</t>
  </si>
  <si>
    <t>для визуализации анализа результатов применены цветовые схемы:</t>
  </si>
  <si>
    <t xml:space="preserve"> - ячейки, заполняемые региональной (межрегиональной) организацией</t>
  </si>
  <si>
    <t xml:space="preserve">если в организации НЕТ ШТАТНОГО технического инспектора труда, то в соотетствующие ячейки </t>
  </si>
  <si>
    <t>№ п.п.</t>
  </si>
  <si>
    <t xml:space="preserve">П О К А З А Т Е Л И </t>
  </si>
  <si>
    <t>а</t>
  </si>
  <si>
    <t>Количество первичных  организаций Профсоюза</t>
  </si>
  <si>
    <t xml:space="preserve"> - цвет, если произошло уменьшение к прошлому году</t>
  </si>
  <si>
    <t>а1</t>
  </si>
  <si>
    <t xml:space="preserve"> - цвет, если произошло увеличение к прошлому году</t>
  </si>
  <si>
    <t>а2</t>
  </si>
  <si>
    <t>среднее кол-во работающих в организации</t>
  </si>
  <si>
    <t>1</t>
  </si>
  <si>
    <t>1.1</t>
  </si>
  <si>
    <t xml:space="preserve">проведенных обследований </t>
  </si>
  <si>
    <t>1.2</t>
  </si>
  <si>
    <t>выявленных нарушений</t>
  </si>
  <si>
    <t>1.3</t>
  </si>
  <si>
    <t>здесь и далее применительно к анализу работы ТИТ, ВТИТ, УОТ</t>
  </si>
  <si>
    <t>1.4.1</t>
  </si>
  <si>
    <t>к-т проверок ТИТ*</t>
  </si>
  <si>
    <t>ДВФО</t>
  </si>
  <si>
    <t xml:space="preserve"> - к-т в диапазоне k&gt; 0,75</t>
  </si>
  <si>
    <t>1.4.2</t>
  </si>
  <si>
    <t>к-т представлений ТИТ</t>
  </si>
  <si>
    <t xml:space="preserve"> - к-т в диапазоне 0,5&lt;k&lt; 0,75</t>
  </si>
  <si>
    <t>1.4.3</t>
  </si>
  <si>
    <t>к-т качества ТИТ</t>
  </si>
  <si>
    <t>ПФО</t>
  </si>
  <si>
    <t xml:space="preserve"> - к-т в диапазоне k&lt; 0,5</t>
  </si>
  <si>
    <t>2</t>
  </si>
  <si>
    <t>СЗФО</t>
  </si>
  <si>
    <t>2.1</t>
  </si>
  <si>
    <t>проведенных обследований</t>
  </si>
  <si>
    <t>СКФО</t>
  </si>
  <si>
    <t>2.2</t>
  </si>
  <si>
    <t>СФО</t>
  </si>
  <si>
    <t>*) -здесь и далее</t>
  </si>
  <si>
    <t>к-т проверок ТИТ, ВТИТ, УОТ</t>
  </si>
  <si>
    <t xml:space="preserve"> = выданых представлений / проведенных обследований </t>
  </si>
  <si>
    <t>2.3</t>
  </si>
  <si>
    <t>выданных представлений</t>
  </si>
  <si>
    <t>к-т представлений ТИТ, ВТИТ, УОТ</t>
  </si>
  <si>
    <t xml:space="preserve"> = выявленных нарушений / выданых представлений</t>
  </si>
  <si>
    <t>2.4.1</t>
  </si>
  <si>
    <t>среднее количество проверок на 1 ВТИТ</t>
  </si>
  <si>
    <t>ЦФО</t>
  </si>
  <si>
    <t>к-т качества ТИТ, ВТИТ, УОТ</t>
  </si>
  <si>
    <t xml:space="preserve"> = (к-т проверок ТИТ) х (к-т представлений ТИТ)</t>
  </si>
  <si>
    <t>`</t>
  </si>
  <si>
    <t>2.4.2</t>
  </si>
  <si>
    <t>к-т проверок ВТИТ</t>
  </si>
  <si>
    <t>ЮФО</t>
  </si>
  <si>
    <t>2.4.3</t>
  </si>
  <si>
    <t>к-т представлений ВТИТ</t>
  </si>
  <si>
    <t>2.4.4</t>
  </si>
  <si>
    <t>к-т качества ВТИТ</t>
  </si>
  <si>
    <t>3</t>
  </si>
  <si>
    <t>3.1</t>
  </si>
  <si>
    <t>3.2</t>
  </si>
  <si>
    <t>3.3</t>
  </si>
  <si>
    <t>3.4.1</t>
  </si>
  <si>
    <t>среднее количество проверок на 1 УОТ</t>
  </si>
  <si>
    <t>3.4.2</t>
  </si>
  <si>
    <t>к-т проверок УОТ</t>
  </si>
  <si>
    <t>3.4.3</t>
  </si>
  <si>
    <t>к-т представлений УОТ</t>
  </si>
  <si>
    <t>3.4.4</t>
  </si>
  <si>
    <t>к-т качества УОТ</t>
  </si>
  <si>
    <t>4</t>
  </si>
  <si>
    <t>Количество обследований, проведенных  совместно с:</t>
  </si>
  <si>
    <t>4.1</t>
  </si>
  <si>
    <t>4.2</t>
  </si>
  <si>
    <t>прокуратурой</t>
  </si>
  <si>
    <t>4.3</t>
  </si>
  <si>
    <t>5</t>
  </si>
  <si>
    <t>X</t>
  </si>
  <si>
    <t>5.1</t>
  </si>
  <si>
    <t>5.1.1</t>
  </si>
  <si>
    <t>из них разрешено в пользу заявителей</t>
  </si>
  <si>
    <t>5.1.1.1</t>
  </si>
  <si>
    <t>из них разрешено в пользу заявителей, %</t>
  </si>
  <si>
    <t>5.2</t>
  </si>
  <si>
    <t>Результаты!</t>
  </si>
  <si>
    <t>BO</t>
  </si>
  <si>
    <t>5.2.1</t>
  </si>
  <si>
    <t>из них разрешено в пользу работников</t>
  </si>
  <si>
    <t>5.2.1.1</t>
  </si>
  <si>
    <t>из них разрешено в пользу работников, %</t>
  </si>
  <si>
    <t>6.1</t>
  </si>
  <si>
    <t xml:space="preserve">Количество несчастных случаев на производстве                                      </t>
  </si>
  <si>
    <t xml:space="preserve">(всего) </t>
  </si>
  <si>
    <t xml:space="preserve">из них: </t>
  </si>
  <si>
    <t>групповых</t>
  </si>
  <si>
    <t xml:space="preserve">расследовано с участием технического инспектора труда </t>
  </si>
  <si>
    <t>6.2</t>
  </si>
  <si>
    <t xml:space="preserve">Количество пострадавших при несчастных случаях </t>
  </si>
  <si>
    <t>цветовая схема изменяет окраску ячеек в случаях:</t>
  </si>
  <si>
    <t xml:space="preserve">с тяжелым исходом </t>
  </si>
  <si>
    <t>со смертельным исходом</t>
  </si>
  <si>
    <t>- цвет, если количество смертельных случаев больше 0</t>
  </si>
  <si>
    <t>7</t>
  </si>
  <si>
    <t>7.1</t>
  </si>
  <si>
    <t xml:space="preserve"> - цвет, если стоимость менее 1,0 тыс.руб или более 5,0 тыс.руб.</t>
  </si>
  <si>
    <t>8</t>
  </si>
  <si>
    <t>Количество организаций, реализовавших право на возврат 20% страховых взносов ФСС</t>
  </si>
  <si>
    <t>8.1</t>
  </si>
  <si>
    <t>9.0.1</t>
  </si>
  <si>
    <t>9.0.2</t>
  </si>
  <si>
    <t xml:space="preserve">**) п. 9.0.1 </t>
  </si>
  <si>
    <t>9.1</t>
  </si>
  <si>
    <t>9.1.1</t>
  </si>
  <si>
    <t>доля возвратных средств в общем финансировании,  %</t>
  </si>
  <si>
    <t xml:space="preserve">***) п. 9.1 </t>
  </si>
  <si>
    <t xml:space="preserve"> - в т.ч. за счет возврата 20% страховых взносов из ФСС**</t>
  </si>
  <si>
    <t xml:space="preserve">не входит в автосумму по п. 9 </t>
  </si>
  <si>
    <t>9.2.2.1</t>
  </si>
  <si>
    <t>9.2.3.1</t>
  </si>
  <si>
    <t>9.2.4.1</t>
  </si>
  <si>
    <t>9.2.5.1</t>
  </si>
  <si>
    <t xml:space="preserve"> (Фамилия, И.О.)       </t>
  </si>
  <si>
    <t>Исполнитель</t>
  </si>
  <si>
    <t>(Должность)</t>
  </si>
  <si>
    <t>Дата:</t>
  </si>
  <si>
    <t xml:space="preserve">Примечания: </t>
  </si>
  <si>
    <t xml:space="preserve">тыс. руб.  </t>
  </si>
  <si>
    <t>УрФО</t>
  </si>
  <si>
    <t>Количество технических инспекторов труда Профсоюза</t>
  </si>
  <si>
    <t>Количество внештатных технических инспекторов труда</t>
  </si>
  <si>
    <t>4.4</t>
  </si>
  <si>
    <t>органами управления образованием</t>
  </si>
  <si>
    <t xml:space="preserve">Количество уполномоченных по охране труда </t>
  </si>
  <si>
    <t xml:space="preserve">Финансирование мероприятий по охране труда   (всего тыс. руб.)         </t>
  </si>
  <si>
    <t>Количество работающих в образовательных организациях</t>
  </si>
  <si>
    <t>государственной инспекцией труда</t>
  </si>
  <si>
    <t>другими органами государственного контроля (надзора)</t>
  </si>
  <si>
    <t xml:space="preserve">Рассмотрено техническими инспекторами труда, 
внештатными техническими инспекторами труда, 
уполномоченными по охране труда </t>
  </si>
  <si>
    <t>обращений (заявлений, жалоб, предложений) членов Профсоюза</t>
  </si>
  <si>
    <t>трудовых споров членов Профсоюза</t>
  </si>
  <si>
    <t>6</t>
  </si>
  <si>
    <t>6.3</t>
  </si>
  <si>
    <t>6.4</t>
  </si>
  <si>
    <t>тяжелых</t>
  </si>
  <si>
    <t>7.2</t>
  </si>
  <si>
    <t>9</t>
  </si>
  <si>
    <t>10</t>
  </si>
  <si>
    <t>Количество рабочих мест, на которых проведена СОУТ 
в отчетном году</t>
  </si>
  <si>
    <t>10.1</t>
  </si>
  <si>
    <t>10.2</t>
  </si>
  <si>
    <t>10.2.1</t>
  </si>
  <si>
    <t>10.2.2</t>
  </si>
  <si>
    <t>10.2.3</t>
  </si>
  <si>
    <t>10.2.4</t>
  </si>
  <si>
    <t>10.2.5</t>
  </si>
  <si>
    <t xml:space="preserve">в т.ч. за счет возврата 20% сумм страховых взносов из ФСС </t>
  </si>
  <si>
    <t xml:space="preserve">специальная оценка условий труда                                      </t>
  </si>
  <si>
    <t>средства индивидуальной защиты</t>
  </si>
  <si>
    <t xml:space="preserve">медосмотры                                                                    </t>
  </si>
  <si>
    <t xml:space="preserve">обучение по охране труда                                   </t>
  </si>
  <si>
    <t xml:space="preserve">другие мероприятия  </t>
  </si>
  <si>
    <t>израсходовано средств:</t>
  </si>
  <si>
    <t xml:space="preserve">о работе региональной (межрегиональной) организации Профсоюза по охране труда  </t>
  </si>
  <si>
    <t>к отчету прилагается пояснительная записка, раскрывающая деятельность региональной (межрегиональной) организации Профсоюза, технического инспектора труда и внештатной технической инспекции, уполномоченных по охране труда по осуществлению профсоюзного контроля по защите прав членов профсоюза на охрану труда и здоровья</t>
  </si>
  <si>
    <t>год</t>
  </si>
  <si>
    <r>
      <rPr>
        <i/>
        <sz val="10"/>
        <color indexed="62"/>
        <rFont val="Times New Roman"/>
        <family val="1"/>
        <charset val="204"/>
      </rPr>
      <t xml:space="preserve">средние затраты ДРУГИЕ на 1 работающего, </t>
    </r>
    <r>
      <rPr>
        <i/>
        <sz val="10"/>
        <color indexed="18"/>
        <rFont val="Times New Roman"/>
        <family val="1"/>
        <charset val="204"/>
      </rPr>
      <t xml:space="preserve"> </t>
    </r>
    <r>
      <rPr>
        <b/>
        <i/>
        <sz val="10"/>
        <color indexed="53"/>
        <rFont val="Times New Roman"/>
        <family val="1"/>
        <charset val="204"/>
      </rPr>
      <t>рублей</t>
    </r>
  </si>
  <si>
    <r>
      <rPr>
        <i/>
        <sz val="11"/>
        <color indexed="62"/>
        <rFont val="Times New Roman"/>
        <family val="1"/>
        <charset val="204"/>
      </rPr>
      <t xml:space="preserve">средняя стоимость проведения СОУТ на 1 место, </t>
    </r>
    <r>
      <rPr>
        <b/>
        <i/>
        <sz val="11"/>
        <color indexed="53"/>
        <rFont val="Times New Roman"/>
        <family val="1"/>
        <charset val="204"/>
      </rPr>
      <t xml:space="preserve"> тыс. руб.</t>
    </r>
  </si>
  <si>
    <r>
      <rPr>
        <i/>
        <sz val="11"/>
        <color indexed="62"/>
        <rFont val="Times New Roman"/>
        <family val="1"/>
        <charset val="204"/>
      </rPr>
      <t>средняя сумма возврата из ФСС НА ОДНУ ОРГАНИЗАЦИЮ,</t>
    </r>
    <r>
      <rPr>
        <i/>
        <sz val="11"/>
        <color indexed="18"/>
        <rFont val="Times New Roman"/>
        <family val="1"/>
        <charset val="204"/>
      </rPr>
      <t xml:space="preserve">  </t>
    </r>
    <r>
      <rPr>
        <b/>
        <i/>
        <sz val="11"/>
        <color indexed="53"/>
        <rFont val="Times New Roman"/>
        <family val="1"/>
        <charset val="204"/>
      </rPr>
      <t>тыс. руб.</t>
    </r>
  </si>
  <si>
    <r>
      <rPr>
        <i/>
        <sz val="11"/>
        <color indexed="62"/>
        <rFont val="Times New Roman"/>
        <family val="1"/>
        <charset val="204"/>
      </rPr>
      <t>средняя сумма ЗАТРАТ на охрану труда НА ОДНУ ОРГАНИЗАЦИЮ,</t>
    </r>
    <r>
      <rPr>
        <i/>
        <sz val="11"/>
        <color indexed="18"/>
        <rFont val="Times New Roman"/>
        <family val="1"/>
        <charset val="204"/>
      </rPr>
      <t xml:space="preserve"> </t>
    </r>
    <r>
      <rPr>
        <b/>
        <i/>
        <sz val="11"/>
        <color indexed="53"/>
        <rFont val="Times New Roman"/>
        <family val="1"/>
        <charset val="204"/>
      </rPr>
      <t xml:space="preserve"> тыс. руб.</t>
    </r>
  </si>
  <si>
    <r>
      <rPr>
        <i/>
        <sz val="11"/>
        <color indexed="62"/>
        <rFont val="Times New Roman"/>
        <family val="1"/>
        <charset val="204"/>
      </rPr>
      <t>средняя сумма ЗАТРАТ на охрану труда НА ОДНОГО РАБОТАЮЩЕГО**,</t>
    </r>
    <r>
      <rPr>
        <i/>
        <sz val="11"/>
        <color indexed="18"/>
        <rFont val="Times New Roman"/>
        <family val="1"/>
        <charset val="204"/>
      </rPr>
      <t xml:space="preserve">  </t>
    </r>
    <r>
      <rPr>
        <b/>
        <i/>
        <sz val="11"/>
        <color indexed="53"/>
        <rFont val="Times New Roman"/>
        <family val="1"/>
        <charset val="204"/>
      </rPr>
      <t>рублей</t>
    </r>
  </si>
  <si>
    <r>
      <rPr>
        <i/>
        <sz val="11"/>
        <color indexed="62"/>
        <rFont val="Times New Roman"/>
        <family val="1"/>
        <charset val="204"/>
      </rPr>
      <t>средние затраты СИЗ на 1 работающего,</t>
    </r>
    <r>
      <rPr>
        <i/>
        <sz val="11"/>
        <color indexed="18"/>
        <rFont val="Times New Roman"/>
        <family val="1"/>
        <charset val="204"/>
      </rPr>
      <t xml:space="preserve">  </t>
    </r>
    <r>
      <rPr>
        <b/>
        <i/>
        <sz val="11"/>
        <color indexed="53"/>
        <rFont val="Times New Roman"/>
        <family val="1"/>
        <charset val="204"/>
      </rPr>
      <t>рублей</t>
    </r>
  </si>
  <si>
    <r>
      <rPr>
        <i/>
        <sz val="11"/>
        <color indexed="62"/>
        <rFont val="Times New Roman"/>
        <family val="1"/>
        <charset val="204"/>
      </rPr>
      <t>средние затраты МЕДОСМОТРЫ на 1 работающего,</t>
    </r>
    <r>
      <rPr>
        <i/>
        <sz val="11"/>
        <color indexed="18"/>
        <rFont val="Times New Roman"/>
        <family val="1"/>
        <charset val="204"/>
      </rPr>
      <t xml:space="preserve"> </t>
    </r>
    <r>
      <rPr>
        <b/>
        <i/>
        <sz val="11"/>
        <color indexed="53"/>
        <rFont val="Times New Roman"/>
        <family val="1"/>
        <charset val="204"/>
      </rPr>
      <t>рублей</t>
    </r>
  </si>
  <si>
    <r>
      <rPr>
        <i/>
        <sz val="11"/>
        <color indexed="62"/>
        <rFont val="Times New Roman"/>
        <family val="1"/>
        <charset val="204"/>
      </rPr>
      <t>средние затраты ОБУЧЕНИЕ на 1 работающего,</t>
    </r>
    <r>
      <rPr>
        <i/>
        <sz val="11"/>
        <color indexed="18"/>
        <rFont val="Times New Roman"/>
        <family val="1"/>
        <charset val="204"/>
      </rPr>
      <t xml:space="preserve">  </t>
    </r>
    <r>
      <rPr>
        <b/>
        <i/>
        <sz val="11"/>
        <color indexed="53"/>
        <rFont val="Times New Roman"/>
        <family val="1"/>
        <charset val="204"/>
      </rPr>
      <t>рублей</t>
    </r>
  </si>
  <si>
    <r>
      <rPr>
        <b/>
        <u/>
        <sz val="10"/>
        <rFont val="Times New Roman"/>
        <family val="1"/>
        <charset val="204"/>
      </rPr>
      <t>обязательно ставить цифру "0</t>
    </r>
    <r>
      <rPr>
        <sz val="10"/>
        <rFont val="Times New Roman"/>
        <family val="1"/>
        <charset val="204"/>
      </rPr>
      <t>" (ноль)</t>
    </r>
  </si>
  <si>
    <r>
      <t xml:space="preserve"> -</t>
    </r>
    <r>
      <rPr>
        <b/>
        <sz val="10"/>
        <rFont val="Times New Roman"/>
        <family val="1"/>
        <charset val="204"/>
      </rPr>
      <t>справочно</t>
    </r>
    <r>
      <rPr>
        <sz val="10"/>
        <rFont val="Times New Roman"/>
        <family val="1"/>
        <charset val="204"/>
      </rPr>
      <t>:  по предварительнным расчетам ЦС Профсоюза, минимальная сумма затрат на охрану труда на одного работающего должна составлять 6964 рубля по состоянию на 2012 год</t>
    </r>
  </si>
  <si>
    <t>2022</t>
  </si>
  <si>
    <t>Председатель региональной (межрегиональной) организации Профсоюза</t>
  </si>
  <si>
    <t>Количество рабочих мест на которых проведена СУОТ в отчетном году</t>
  </si>
  <si>
    <t>Школа №1</t>
  </si>
  <si>
    <t>Школа №43</t>
  </si>
  <si>
    <t>ДОУ №15</t>
  </si>
  <si>
    <t>ДОУ №95</t>
  </si>
  <si>
    <t>Школа №2</t>
  </si>
  <si>
    <t>Школа №44</t>
  </si>
  <si>
    <t>ДОУ №16</t>
  </si>
  <si>
    <t>ДОУ №96</t>
  </si>
  <si>
    <t>Школа №3</t>
  </si>
  <si>
    <t>Школа №45</t>
  </si>
  <si>
    <t>ДОУ №17</t>
  </si>
  <si>
    <t>ДОУ №97</t>
  </si>
  <si>
    <t>Школа №4</t>
  </si>
  <si>
    <t>Школа №46</t>
  </si>
  <si>
    <t>ДОУ №18</t>
  </si>
  <si>
    <t>ДОУ №98</t>
  </si>
  <si>
    <t>Школа №5</t>
  </si>
  <si>
    <t>Школа №47</t>
  </si>
  <si>
    <t>ДОУ №19</t>
  </si>
  <si>
    <t>ДОУ №99</t>
  </si>
  <si>
    <t>Школа №6</t>
  </si>
  <si>
    <t>Школа №48</t>
  </si>
  <si>
    <t>ДОУ №20</t>
  </si>
  <si>
    <t>ДОУ №102</t>
  </si>
  <si>
    <t>Школа №7</t>
  </si>
  <si>
    <t>Школа №49</t>
  </si>
  <si>
    <t>ДОУ №21</t>
  </si>
  <si>
    <t>ДОУ №103</t>
  </si>
  <si>
    <t>Школа №8</t>
  </si>
  <si>
    <t>Школа №50</t>
  </si>
  <si>
    <t>ДОУ №23</t>
  </si>
  <si>
    <t>ДОУ №104</t>
  </si>
  <si>
    <t>Школа №9</t>
  </si>
  <si>
    <t>Школа №51</t>
  </si>
  <si>
    <t>ДОУ №24</t>
  </si>
  <si>
    <t>ДОУ №105</t>
  </si>
  <si>
    <t>Школа №10</t>
  </si>
  <si>
    <t>Школа №52</t>
  </si>
  <si>
    <t>ДОУ №31</t>
  </si>
  <si>
    <t>ДОУ №107</t>
  </si>
  <si>
    <t>Школа №11</t>
  </si>
  <si>
    <t>Школа №53</t>
  </si>
  <si>
    <t>ДОУ №33</t>
  </si>
  <si>
    <t>ДОУ №108</t>
  </si>
  <si>
    <t>Школа №12</t>
  </si>
  <si>
    <t>Школа №54</t>
  </si>
  <si>
    <t>ДОУ №37</t>
  </si>
  <si>
    <t>ДОУ №110</t>
  </si>
  <si>
    <t>Школа №13</t>
  </si>
  <si>
    <t>Школа №55</t>
  </si>
  <si>
    <t>ДОУ №40</t>
  </si>
  <si>
    <t>ДОУ №112</t>
  </si>
  <si>
    <t>Школа №14</t>
  </si>
  <si>
    <t>Школа №56</t>
  </si>
  <si>
    <t>ДОУ №48</t>
  </si>
  <si>
    <t>ДОУ №113</t>
  </si>
  <si>
    <t>Школа №15</t>
  </si>
  <si>
    <t>Школа №57</t>
  </si>
  <si>
    <t>ДОУ №50</t>
  </si>
  <si>
    <t>ДОУ №115</t>
  </si>
  <si>
    <t>Школа №16</t>
  </si>
  <si>
    <t>Школа №58</t>
  </si>
  <si>
    <t>ДОУ №51</t>
  </si>
  <si>
    <t>ДОУ №116</t>
  </si>
  <si>
    <t>Школа №17</t>
  </si>
  <si>
    <t>Школа №59</t>
  </si>
  <si>
    <t>ДОУ №54</t>
  </si>
  <si>
    <t>ДОУ №117</t>
  </si>
  <si>
    <t>Школа №18</t>
  </si>
  <si>
    <t>Школа №60</t>
  </si>
  <si>
    <t>ДОУ №57</t>
  </si>
  <si>
    <t>ДОУ №119</t>
  </si>
  <si>
    <t>Школа №19</t>
  </si>
  <si>
    <t>Школа №61</t>
  </si>
  <si>
    <t>ДОУ №62</t>
  </si>
  <si>
    <t>ДОУ №120</t>
  </si>
  <si>
    <t>Школа №20</t>
  </si>
  <si>
    <t>Школа №62</t>
  </si>
  <si>
    <t>ДОУ №65</t>
  </si>
  <si>
    <t>ДОУ №121</t>
  </si>
  <si>
    <t>Школа №21</t>
  </si>
  <si>
    <t>Радуга</t>
  </si>
  <si>
    <t>ДОУ №67</t>
  </si>
  <si>
    <t>ДОУ №122</t>
  </si>
  <si>
    <t>Школа №22</t>
  </si>
  <si>
    <t>9 веч. школа</t>
  </si>
  <si>
    <t>ДОУ №69</t>
  </si>
  <si>
    <t>ДОУ №123</t>
  </si>
  <si>
    <t>Школа №24</t>
  </si>
  <si>
    <t>12 веч. школа</t>
  </si>
  <si>
    <t>ДОУ №70</t>
  </si>
  <si>
    <t>ДОУ №124</t>
  </si>
  <si>
    <t>Школа №25</t>
  </si>
  <si>
    <t>Интернат №1</t>
  </si>
  <si>
    <t>ДОУ №71</t>
  </si>
  <si>
    <t>ДОУ №126</t>
  </si>
  <si>
    <t>Школа №26</t>
  </si>
  <si>
    <t>Интернат №2</t>
  </si>
  <si>
    <t>ДОУ №72</t>
  </si>
  <si>
    <t>ДОУ №127</t>
  </si>
  <si>
    <t>Школа №27</t>
  </si>
  <si>
    <t>Интернат №3</t>
  </si>
  <si>
    <t>ДОУ №76</t>
  </si>
  <si>
    <t>ДОУ №128</t>
  </si>
  <si>
    <t>Школа №28</t>
  </si>
  <si>
    <t>Интернат №4</t>
  </si>
  <si>
    <t>ДОУ №77</t>
  </si>
  <si>
    <t>ДОУ №129</t>
  </si>
  <si>
    <t>Школа №29</t>
  </si>
  <si>
    <t>Интернат №5</t>
  </si>
  <si>
    <t>ДОУ №78</t>
  </si>
  <si>
    <t>ДОУ №130</t>
  </si>
  <si>
    <t>Школа №30</t>
  </si>
  <si>
    <t>ДОУ №1</t>
  </si>
  <si>
    <t>ДОУ №79</t>
  </si>
  <si>
    <t>ДОУ №131</t>
  </si>
  <si>
    <t>Школа №31</t>
  </si>
  <si>
    <t>ДОУ №2</t>
  </si>
  <si>
    <t>ДОУ №80</t>
  </si>
  <si>
    <t>ДОУ №134</t>
  </si>
  <si>
    <t>Школа №32</t>
  </si>
  <si>
    <t>ДОУ №3</t>
  </si>
  <si>
    <t>ДОУ №81</t>
  </si>
  <si>
    <t>ДОУ №135</t>
  </si>
  <si>
    <t>Школа №33</t>
  </si>
  <si>
    <t>ДОУ №4</t>
  </si>
  <si>
    <t>ДОУ №82</t>
  </si>
  <si>
    <t>ДПШ</t>
  </si>
  <si>
    <t>Школа №34</t>
  </si>
  <si>
    <t>ДОУ №5</t>
  </si>
  <si>
    <t>ДОУ №83</t>
  </si>
  <si>
    <t>Сеймский. Дв.</t>
  </si>
  <si>
    <t>Школа №35</t>
  </si>
  <si>
    <t>ДОУ №6</t>
  </si>
  <si>
    <t>ДОУ №84</t>
  </si>
  <si>
    <t>Ж/д дом тв-ва</t>
  </si>
  <si>
    <t>Школа №36</t>
  </si>
  <si>
    <t>ДОУ №7</t>
  </si>
  <si>
    <t>ДОУ №85</t>
  </si>
  <si>
    <t>Ритм</t>
  </si>
  <si>
    <t>Школа №37</t>
  </si>
  <si>
    <t>ДОУ №8</t>
  </si>
  <si>
    <t>ДОУ №86</t>
  </si>
  <si>
    <t>ЦДТ</t>
  </si>
  <si>
    <t>Школа №38</t>
  </si>
  <si>
    <t>ДОУ №9</t>
  </si>
  <si>
    <t>ДОУ №87</t>
  </si>
  <si>
    <t>Гармония</t>
  </si>
  <si>
    <t>Школа №39</t>
  </si>
  <si>
    <t>ДОУ №10</t>
  </si>
  <si>
    <t>ДОУ №88</t>
  </si>
  <si>
    <t xml:space="preserve">"Оберег" </t>
  </si>
  <si>
    <t>Школа №40</t>
  </si>
  <si>
    <t>ДОУ №11</t>
  </si>
  <si>
    <t>ДОУ №91</t>
  </si>
  <si>
    <t>У. Громовой"</t>
  </si>
  <si>
    <t>Школа №41</t>
  </si>
  <si>
    <t>ДОУ №12</t>
  </si>
  <si>
    <t>ДОУ №92</t>
  </si>
  <si>
    <t>НМЦ</t>
  </si>
  <si>
    <t>Школа №42</t>
  </si>
  <si>
    <t>ДОУ №14</t>
  </si>
  <si>
    <t>ДОУ №93</t>
  </si>
  <si>
    <t>Ком. обр-я</t>
  </si>
  <si>
    <t>Специальная оценка условий труда</t>
  </si>
  <si>
    <t>Средства индивидуальной защиты</t>
  </si>
  <si>
    <t>Медосмотры</t>
  </si>
  <si>
    <t>Обучение по охране труда</t>
  </si>
  <si>
    <t>Другие мероприятия</t>
  </si>
  <si>
    <t>Курская городская организация Общероссийского Профсоюза образования</t>
  </si>
  <si>
    <t>главный специалист</t>
  </si>
  <si>
    <t>Черникова В.М.</t>
  </si>
  <si>
    <t>Боева М.В.</t>
  </si>
  <si>
    <t>Финансирование мероприятий по охране труда,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</si>
</sst>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7" formatCode="0.0"/>
  </numFmts>
  <fonts count="55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sz val="12"/>
      <color indexed="1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color theme="3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sz val="10"/>
      <color theme="4" tint="-0.249977111117893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i/>
      <sz val="10"/>
      <color theme="3" tint="-0.249977111117893"/>
      <name val="Times New Roman"/>
      <family val="1"/>
      <charset val="204"/>
    </font>
    <font>
      <i/>
      <sz val="10"/>
      <color indexed="62"/>
      <name val="Times New Roman"/>
      <family val="1"/>
      <charset val="204"/>
    </font>
    <font>
      <b/>
      <i/>
      <sz val="10"/>
      <color indexed="53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color indexed="18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theme="4" tint="-0.249977111117893"/>
      <name val="Times New Roman"/>
      <family val="1"/>
      <charset val="204"/>
    </font>
    <font>
      <sz val="9"/>
      <color theme="4" tint="-0.249977111117893"/>
      <name val="Times New Roman"/>
      <family val="1"/>
      <charset val="204"/>
    </font>
    <font>
      <b/>
      <sz val="9"/>
      <color indexed="18"/>
      <name val="Times New Roman"/>
      <family val="1"/>
      <charset val="204"/>
    </font>
    <font>
      <i/>
      <sz val="11"/>
      <color theme="4" tint="-0.249977111117893"/>
      <name val="Times New Roman"/>
      <family val="1"/>
      <charset val="204"/>
    </font>
    <font>
      <i/>
      <sz val="11"/>
      <color theme="3" tint="-0.249977111117893"/>
      <name val="Times New Roman"/>
      <family val="1"/>
      <charset val="204"/>
    </font>
    <font>
      <i/>
      <sz val="11"/>
      <color indexed="62"/>
      <name val="Times New Roman"/>
      <family val="1"/>
      <charset val="204"/>
    </font>
    <font>
      <b/>
      <i/>
      <sz val="11"/>
      <color indexed="53"/>
      <name val="Times New Roman"/>
      <family val="1"/>
      <charset val="204"/>
    </font>
    <font>
      <i/>
      <sz val="11"/>
      <color indexed="18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theme="4" tint="-0.49998474074526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1" fillId="0" borderId="0"/>
    <xf numFmtId="9" fontId="13" fillId="0" borderId="0" applyFont="0" applyFill="0" applyBorder="0" applyAlignment="0" applyProtection="0"/>
  </cellStyleXfs>
  <cellXfs count="255">
    <xf numFmtId="0" fontId="0" fillId="0" borderId="0" xfId="0"/>
    <xf numFmtId="0" fontId="3" fillId="0" borderId="0" xfId="2" applyFont="1" applyAlignment="1">
      <alignment horizontal="center" vertical="top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6" fillId="0" borderId="1" xfId="2" applyFont="1" applyBorder="1" applyAlignment="1">
      <alignment vertical="center"/>
    </xf>
    <xf numFmtId="0" fontId="7" fillId="0" borderId="3" xfId="2" applyFont="1" applyBorder="1" applyAlignment="1">
      <alignment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8" fillId="0" borderId="0" xfId="2" applyFont="1"/>
    <xf numFmtId="0" fontId="7" fillId="0" borderId="0" xfId="2" applyFont="1" applyAlignment="1">
      <alignment horizontal="right" vertical="center"/>
    </xf>
    <xf numFmtId="0" fontId="15" fillId="0" borderId="0" xfId="2" applyFont="1"/>
    <xf numFmtId="0" fontId="15" fillId="0" borderId="1" xfId="2" applyFont="1" applyBorder="1" applyAlignment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Alignment="1">
      <alignment horizontal="left"/>
    </xf>
    <xf numFmtId="0" fontId="3" fillId="0" borderId="0" xfId="2" applyFont="1"/>
    <xf numFmtId="0" fontId="18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15" fillId="8" borderId="4" xfId="2" applyFont="1" applyFill="1" applyBorder="1" applyAlignment="1">
      <alignment vertical="center"/>
    </xf>
    <xf numFmtId="0" fontId="15" fillId="8" borderId="13" xfId="2" applyFont="1" applyFill="1" applyBorder="1" applyAlignment="1">
      <alignment vertical="center"/>
    </xf>
    <xf numFmtId="0" fontId="15" fillId="8" borderId="14" xfId="2" applyFont="1" applyFill="1" applyBorder="1" applyAlignment="1">
      <alignment vertical="center"/>
    </xf>
    <xf numFmtId="0" fontId="15" fillId="8" borderId="12" xfId="2" applyFont="1" applyFill="1" applyBorder="1" applyAlignment="1">
      <alignment vertical="center"/>
    </xf>
    <xf numFmtId="0" fontId="21" fillId="0" borderId="17" xfId="2" applyFont="1" applyBorder="1" applyAlignment="1">
      <alignment vertical="center"/>
    </xf>
    <xf numFmtId="0" fontId="21" fillId="0" borderId="18" xfId="2" applyFont="1" applyBorder="1" applyAlignment="1">
      <alignment vertical="center"/>
    </xf>
    <xf numFmtId="0" fontId="21" fillId="0" borderId="16" xfId="2" applyFont="1" applyBorder="1" applyAlignment="1">
      <alignment vertical="center"/>
    </xf>
    <xf numFmtId="0" fontId="21" fillId="0" borderId="0" xfId="2" applyFont="1" applyAlignment="1">
      <alignment horizontal="right" vertical="center" indent="1"/>
    </xf>
    <xf numFmtId="0" fontId="21" fillId="0" borderId="1" xfId="2" applyFont="1" applyBorder="1" applyAlignment="1">
      <alignment vertical="center"/>
    </xf>
    <xf numFmtId="0" fontId="15" fillId="8" borderId="24" xfId="2" applyFont="1" applyFill="1" applyBorder="1" applyAlignment="1">
      <alignment vertical="center"/>
    </xf>
    <xf numFmtId="0" fontId="15" fillId="8" borderId="25" xfId="2" applyFont="1" applyFill="1" applyBorder="1" applyAlignment="1">
      <alignment vertical="center"/>
    </xf>
    <xf numFmtId="0" fontId="15" fillId="8" borderId="26" xfId="2" applyFont="1" applyFill="1" applyBorder="1" applyAlignment="1">
      <alignment vertical="center"/>
    </xf>
    <xf numFmtId="0" fontId="21" fillId="0" borderId="27" xfId="2" applyFont="1" applyBorder="1" applyAlignment="1">
      <alignment vertical="center"/>
    </xf>
    <xf numFmtId="0" fontId="21" fillId="0" borderId="28" xfId="2" applyFont="1" applyBorder="1" applyAlignment="1">
      <alignment vertical="center"/>
    </xf>
    <xf numFmtId="0" fontId="21" fillId="0" borderId="29" xfId="2" applyFont="1" applyBorder="1" applyAlignment="1">
      <alignment vertical="center"/>
    </xf>
    <xf numFmtId="0" fontId="21" fillId="0" borderId="30" xfId="2" applyFont="1" applyBorder="1" applyAlignment="1">
      <alignment vertical="center"/>
    </xf>
    <xf numFmtId="0" fontId="21" fillId="0" borderId="31" xfId="2" applyFont="1" applyBorder="1" applyAlignment="1">
      <alignment vertical="center"/>
    </xf>
    <xf numFmtId="0" fontId="21" fillId="0" borderId="32" xfId="2" applyFont="1" applyBorder="1" applyAlignment="1">
      <alignment vertical="center"/>
    </xf>
    <xf numFmtId="0" fontId="21" fillId="0" borderId="0" xfId="2" applyFont="1" applyAlignment="1">
      <alignment horizontal="right" vertical="center"/>
    </xf>
    <xf numFmtId="0" fontId="21" fillId="0" borderId="1" xfId="2" applyFont="1" applyBorder="1" applyAlignment="1">
      <alignment horizontal="right" vertical="center"/>
    </xf>
    <xf numFmtId="0" fontId="21" fillId="0" borderId="34" xfId="2" applyFont="1" applyBorder="1" applyAlignment="1">
      <alignment horizontal="right" vertical="center"/>
    </xf>
    <xf numFmtId="0" fontId="21" fillId="0" borderId="18" xfId="2" applyFont="1" applyBorder="1" applyAlignment="1">
      <alignment horizontal="right" vertical="center"/>
    </xf>
    <xf numFmtId="0" fontId="21" fillId="0" borderId="37" xfId="2" applyFont="1" applyBorder="1" applyAlignment="1">
      <alignment horizontal="right" vertical="center"/>
    </xf>
    <xf numFmtId="3" fontId="3" fillId="0" borderId="16" xfId="2" applyNumberFormat="1" applyFont="1" applyBorder="1" applyAlignment="1" applyProtection="1">
      <alignment horizontal="center" vertical="center"/>
      <protection locked="0"/>
    </xf>
    <xf numFmtId="49" fontId="3" fillId="0" borderId="8" xfId="2" applyNumberFormat="1" applyFont="1" applyBorder="1" applyAlignment="1">
      <alignment horizontal="center" vertical="center"/>
    </xf>
    <xf numFmtId="0" fontId="15" fillId="0" borderId="19" xfId="2" applyFont="1" applyBorder="1" applyAlignment="1">
      <alignment vertical="center"/>
    </xf>
    <xf numFmtId="0" fontId="21" fillId="0" borderId="41" xfId="2" applyFont="1" applyBorder="1" applyAlignment="1">
      <alignment vertical="center"/>
    </xf>
    <xf numFmtId="0" fontId="21" fillId="0" borderId="42" xfId="2" applyFont="1" applyBorder="1" applyAlignment="1">
      <alignment vertical="center"/>
    </xf>
    <xf numFmtId="0" fontId="21" fillId="0" borderId="43" xfId="2" applyFont="1" applyBorder="1" applyAlignment="1">
      <alignment vertical="center"/>
    </xf>
    <xf numFmtId="0" fontId="21" fillId="0" borderId="44" xfId="2" applyFont="1" applyBorder="1" applyAlignment="1">
      <alignment vertical="center"/>
    </xf>
    <xf numFmtId="0" fontId="21" fillId="0" borderId="45" xfId="2" applyFont="1" applyBorder="1" applyAlignment="1">
      <alignment vertical="center"/>
    </xf>
    <xf numFmtId="0" fontId="21" fillId="0" borderId="46" xfId="2" applyFont="1" applyBorder="1" applyAlignment="1">
      <alignment vertical="center"/>
    </xf>
    <xf numFmtId="3" fontId="3" fillId="0" borderId="15" xfId="2" applyNumberFormat="1" applyFont="1" applyBorder="1" applyAlignment="1" applyProtection="1">
      <alignment horizontal="center" vertical="center"/>
      <protection locked="0"/>
    </xf>
    <xf numFmtId="0" fontId="21" fillId="0" borderId="23" xfId="2" applyFont="1" applyBorder="1" applyAlignment="1">
      <alignment vertical="center"/>
    </xf>
    <xf numFmtId="0" fontId="21" fillId="8" borderId="18" xfId="2" applyFont="1" applyFill="1" applyBorder="1" applyAlignment="1">
      <alignment vertical="center"/>
    </xf>
    <xf numFmtId="0" fontId="21" fillId="0" borderId="18" xfId="2" applyFont="1" applyBorder="1"/>
    <xf numFmtId="0" fontId="21" fillId="0" borderId="18" xfId="2" applyFont="1" applyBorder="1" applyAlignment="1">
      <alignment vertical="top"/>
    </xf>
    <xf numFmtId="0" fontId="21" fillId="0" borderId="17" xfId="2" applyFont="1" applyBorder="1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57" xfId="2" applyFont="1" applyBorder="1" applyAlignment="1">
      <alignment horizontal="left" vertical="center"/>
    </xf>
    <xf numFmtId="0" fontId="21" fillId="0" borderId="49" xfId="2" applyFont="1" applyBorder="1" applyAlignment="1">
      <alignment vertical="center"/>
    </xf>
    <xf numFmtId="0" fontId="15" fillId="0" borderId="0" xfId="2" applyFont="1" applyAlignment="1">
      <alignment horizontal="left" vertical="center" wrapText="1" indent="1"/>
    </xf>
    <xf numFmtId="164" fontId="26" fillId="8" borderId="19" xfId="2" applyNumberFormat="1" applyFont="1" applyFill="1" applyBorder="1" applyAlignment="1">
      <alignment horizontal="center" vertical="center"/>
    </xf>
    <xf numFmtId="0" fontId="15" fillId="0" borderId="1" xfId="2" applyFont="1" applyBorder="1" applyAlignment="1">
      <alignment horizontal="left" vertical="center"/>
    </xf>
    <xf numFmtId="164" fontId="28" fillId="0" borderId="16" xfId="2" applyNumberFormat="1" applyFont="1" applyBorder="1" applyAlignment="1" applyProtection="1">
      <alignment horizontal="center" vertical="center"/>
      <protection locked="0"/>
    </xf>
    <xf numFmtId="0" fontId="21" fillId="0" borderId="18" xfId="2" applyFont="1" applyBorder="1" applyAlignment="1">
      <alignment horizontal="right" vertical="center" wrapText="1"/>
    </xf>
    <xf numFmtId="0" fontId="21" fillId="0" borderId="54" xfId="2" applyFont="1" applyBorder="1" applyAlignment="1">
      <alignment horizontal="left" vertical="center"/>
    </xf>
    <xf numFmtId="0" fontId="21" fillId="0" borderId="1" xfId="2" applyFont="1" applyBorder="1" applyAlignment="1">
      <alignment horizontal="left" vertical="center"/>
    </xf>
    <xf numFmtId="0" fontId="21" fillId="0" borderId="1" xfId="2" applyFont="1" applyBorder="1" applyAlignment="1">
      <alignment horizontal="right" vertical="center" wrapText="1"/>
    </xf>
    <xf numFmtId="0" fontId="21" fillId="0" borderId="52" xfId="2" applyFont="1" applyBorder="1" applyAlignment="1">
      <alignment horizontal="right" vertical="center" wrapText="1"/>
    </xf>
    <xf numFmtId="0" fontId="21" fillId="0" borderId="49" xfId="2" applyFont="1" applyBorder="1" applyAlignment="1">
      <alignment horizontal="left" vertical="center"/>
    </xf>
    <xf numFmtId="0" fontId="3" fillId="0" borderId="53" xfId="2" applyFont="1" applyBorder="1"/>
    <xf numFmtId="0" fontId="21" fillId="0" borderId="3" xfId="2" applyFont="1" applyBorder="1" applyAlignment="1">
      <alignment vertical="center" wrapText="1"/>
    </xf>
    <xf numFmtId="0" fontId="3" fillId="0" borderId="3" xfId="2" applyFont="1" applyBorder="1" applyAlignment="1">
      <alignment vertical="center"/>
    </xf>
    <xf numFmtId="0" fontId="23" fillId="0" borderId="3" xfId="2" applyFont="1" applyBorder="1" applyAlignment="1">
      <alignment horizontal="right" vertical="center"/>
    </xf>
    <xf numFmtId="3" fontId="20" fillId="5" borderId="8" xfId="0" applyNumberFormat="1" applyFont="1" applyFill="1" applyBorder="1"/>
    <xf numFmtId="0" fontId="29" fillId="0" borderId="0" xfId="2" applyFont="1"/>
    <xf numFmtId="0" fontId="15" fillId="0" borderId="0" xfId="2" applyFont="1" applyAlignment="1">
      <alignment horizontal="center"/>
    </xf>
    <xf numFmtId="0" fontId="29" fillId="0" borderId="0" xfId="2" applyFont="1" applyAlignment="1">
      <alignment horizontal="left"/>
    </xf>
    <xf numFmtId="49" fontId="30" fillId="2" borderId="1" xfId="2" applyNumberFormat="1" applyFont="1" applyFill="1" applyBorder="1" applyAlignment="1" applyProtection="1">
      <alignment vertical="center"/>
      <protection locked="0"/>
    </xf>
    <xf numFmtId="0" fontId="3" fillId="0" borderId="0" xfId="2" applyFont="1" applyAlignment="1">
      <alignment horizontal="right"/>
    </xf>
    <xf numFmtId="49" fontId="30" fillId="0" borderId="1" xfId="2" applyNumberFormat="1" applyFont="1" applyBorder="1" applyAlignment="1">
      <alignment horizontal="left" vertical="center"/>
    </xf>
    <xf numFmtId="49" fontId="30" fillId="2" borderId="1" xfId="2" applyNumberFormat="1" applyFont="1" applyFill="1" applyBorder="1" applyAlignment="1" applyProtection="1">
      <alignment horizontal="left" vertical="center"/>
      <protection locked="0"/>
    </xf>
    <xf numFmtId="0" fontId="3" fillId="0" borderId="1" xfId="2" applyFont="1" applyBorder="1" applyAlignment="1">
      <alignment vertical="center"/>
    </xf>
    <xf numFmtId="0" fontId="31" fillId="0" borderId="1" xfId="2" applyFont="1" applyBorder="1" applyAlignment="1">
      <alignment horizontal="center" vertical="center"/>
    </xf>
    <xf numFmtId="14" fontId="30" fillId="0" borderId="1" xfId="2" applyNumberFormat="1" applyFont="1" applyBorder="1" applyAlignment="1">
      <alignment vertical="center"/>
    </xf>
    <xf numFmtId="14" fontId="30" fillId="2" borderId="1" xfId="2" applyNumberFormat="1" applyFont="1" applyFill="1" applyBorder="1" applyAlignment="1" applyProtection="1">
      <alignment vertical="center"/>
      <protection locked="0"/>
    </xf>
    <xf numFmtId="0" fontId="29" fillId="0" borderId="0" xfId="2" applyFont="1" applyAlignment="1">
      <alignment horizontal="center" vertical="top"/>
    </xf>
    <xf numFmtId="0" fontId="34" fillId="0" borderId="0" xfId="2" applyFont="1" applyAlignment="1">
      <alignment vertical="top" wrapText="1"/>
    </xf>
    <xf numFmtId="0" fontId="34" fillId="0" borderId="0" xfId="2" applyFont="1" applyAlignment="1">
      <alignment horizontal="left" vertical="top" wrapText="1"/>
    </xf>
    <xf numFmtId="0" fontId="5" fillId="0" borderId="0" xfId="2" applyFont="1"/>
    <xf numFmtId="0" fontId="3" fillId="0" borderId="0" xfId="2" applyFont="1" applyAlignment="1">
      <alignment vertical="top" wrapText="1"/>
    </xf>
    <xf numFmtId="0" fontId="3" fillId="0" borderId="0" xfId="2" applyFont="1" applyAlignment="1">
      <alignment horizontal="left" vertical="top" wrapText="1"/>
    </xf>
    <xf numFmtId="0" fontId="21" fillId="8" borderId="12" xfId="2" applyFont="1" applyFill="1" applyBorder="1" applyAlignment="1">
      <alignment vertical="center"/>
    </xf>
    <xf numFmtId="49" fontId="26" fillId="0" borderId="6" xfId="2" applyNumberFormat="1" applyFont="1" applyBorder="1" applyAlignment="1">
      <alignment horizontal="center" vertical="center" wrapText="1"/>
    </xf>
    <xf numFmtId="3" fontId="26" fillId="8" borderId="6" xfId="2" applyNumberFormat="1" applyFont="1" applyFill="1" applyBorder="1" applyAlignment="1" applyProtection="1">
      <alignment horizontal="center" vertical="center"/>
      <protection locked="0"/>
    </xf>
    <xf numFmtId="3" fontId="35" fillId="8" borderId="8" xfId="2" applyNumberFormat="1" applyFont="1" applyFill="1" applyBorder="1" applyAlignment="1" applyProtection="1">
      <alignment vertical="center"/>
      <protection locked="0"/>
    </xf>
    <xf numFmtId="3" fontId="26" fillId="8" borderId="20" xfId="2" applyNumberFormat="1" applyFont="1" applyFill="1" applyBorder="1" applyAlignment="1" applyProtection="1">
      <alignment horizontal="center" vertical="center"/>
      <protection locked="0"/>
    </xf>
    <xf numFmtId="3" fontId="26" fillId="8" borderId="19" xfId="2" applyNumberFormat="1" applyFont="1" applyFill="1" applyBorder="1" applyAlignment="1" applyProtection="1">
      <alignment horizontal="center" vertical="center"/>
      <protection locked="0"/>
    </xf>
    <xf numFmtId="3" fontId="28" fillId="0" borderId="20" xfId="2" applyNumberFormat="1" applyFont="1" applyBorder="1" applyAlignment="1" applyProtection="1">
      <alignment horizontal="center" vertical="center"/>
      <protection locked="0"/>
    </xf>
    <xf numFmtId="3" fontId="28" fillId="0" borderId="19" xfId="2" applyNumberFormat="1" applyFont="1" applyBorder="1" applyAlignment="1" applyProtection="1">
      <alignment horizontal="center" vertical="center"/>
      <protection locked="0"/>
    </xf>
    <xf numFmtId="3" fontId="28" fillId="0" borderId="21" xfId="2" applyNumberFormat="1" applyFont="1" applyBorder="1" applyAlignment="1" applyProtection="1">
      <alignment horizontal="center" vertical="center"/>
      <protection locked="0"/>
    </xf>
    <xf numFmtId="3" fontId="28" fillId="0" borderId="23" xfId="2" applyNumberFormat="1" applyFont="1" applyBorder="1" applyAlignment="1" applyProtection="1">
      <alignment horizontal="center" vertical="center"/>
      <protection locked="0"/>
    </xf>
    <xf numFmtId="4" fontId="36" fillId="0" borderId="20" xfId="2" applyNumberFormat="1" applyFont="1" applyBorder="1" applyAlignment="1">
      <alignment vertical="center"/>
    </xf>
    <xf numFmtId="4" fontId="36" fillId="0" borderId="15" xfId="2" applyNumberFormat="1" applyFont="1" applyBorder="1" applyAlignment="1">
      <alignment vertical="center"/>
    </xf>
    <xf numFmtId="4" fontId="36" fillId="0" borderId="21" xfId="2" applyNumberFormat="1" applyFont="1" applyBorder="1"/>
    <xf numFmtId="164" fontId="35" fillId="0" borderId="20" xfId="2" applyNumberFormat="1" applyFont="1" applyBorder="1"/>
    <xf numFmtId="3" fontId="26" fillId="8" borderId="12" xfId="2" applyNumberFormat="1" applyFont="1" applyFill="1" applyBorder="1" applyAlignment="1" applyProtection="1">
      <alignment horizontal="center" vertical="center"/>
      <protection locked="0"/>
    </xf>
    <xf numFmtId="3" fontId="28" fillId="0" borderId="16" xfId="2" applyNumberFormat="1" applyFont="1" applyBorder="1" applyAlignment="1" applyProtection="1">
      <alignment horizontal="center" vertical="center"/>
      <protection locked="0"/>
    </xf>
    <xf numFmtId="164" fontId="35" fillId="0" borderId="15" xfId="2" applyNumberFormat="1" applyFont="1" applyBorder="1"/>
    <xf numFmtId="164" fontId="35" fillId="0" borderId="16" xfId="2" applyNumberFormat="1" applyFont="1" applyBorder="1"/>
    <xf numFmtId="4" fontId="36" fillId="0" borderId="19" xfId="2" applyNumberFormat="1" applyFont="1" applyBorder="1" applyAlignment="1">
      <alignment vertical="center"/>
    </xf>
    <xf numFmtId="4" fontId="36" fillId="0" borderId="16" xfId="2" applyNumberFormat="1" applyFont="1" applyBorder="1" applyAlignment="1">
      <alignment vertical="center"/>
    </xf>
    <xf numFmtId="4" fontId="36" fillId="0" borderId="23" xfId="2" applyNumberFormat="1" applyFont="1" applyBorder="1"/>
    <xf numFmtId="3" fontId="26" fillId="8" borderId="11" xfId="2" applyNumberFormat="1" applyFont="1" applyFill="1" applyBorder="1" applyAlignment="1">
      <alignment horizontal="center" vertical="center"/>
    </xf>
    <xf numFmtId="3" fontId="26" fillId="8" borderId="12" xfId="2" applyNumberFormat="1" applyFont="1" applyFill="1" applyBorder="1" applyAlignment="1">
      <alignment horizontal="center" vertical="center"/>
    </xf>
    <xf numFmtId="0" fontId="37" fillId="8" borderId="47" xfId="2" applyFont="1" applyFill="1" applyBorder="1" applyAlignment="1">
      <alignment horizontal="center" vertical="center"/>
    </xf>
    <xf numFmtId="0" fontId="37" fillId="8" borderId="48" xfId="2" applyFont="1" applyFill="1" applyBorder="1" applyAlignment="1">
      <alignment horizontal="center" vertical="center"/>
    </xf>
    <xf numFmtId="3" fontId="28" fillId="0" borderId="15" xfId="2" applyNumberFormat="1" applyFont="1" applyBorder="1" applyAlignment="1" applyProtection="1">
      <alignment horizontal="center" vertical="center"/>
      <protection locked="0"/>
    </xf>
    <xf numFmtId="165" fontId="36" fillId="7" borderId="58" xfId="3" applyNumberFormat="1" applyFont="1" applyFill="1" applyBorder="1" applyProtection="1"/>
    <xf numFmtId="0" fontId="37" fillId="6" borderId="47" xfId="2" applyFont="1" applyFill="1" applyBorder="1" applyAlignment="1">
      <alignment horizontal="center" vertical="center"/>
    </xf>
    <xf numFmtId="3" fontId="28" fillId="0" borderId="55" xfId="2" applyNumberFormat="1" applyFont="1" applyBorder="1" applyAlignment="1" applyProtection="1">
      <alignment horizontal="center" vertical="center"/>
      <protection locked="0"/>
    </xf>
    <xf numFmtId="3" fontId="28" fillId="0" borderId="47" xfId="2" applyNumberFormat="1" applyFont="1" applyBorder="1" applyAlignment="1" applyProtection="1">
      <alignment horizontal="center" vertical="center"/>
      <protection locked="0"/>
    </xf>
    <xf numFmtId="3" fontId="26" fillId="8" borderId="50" xfId="2" applyNumberFormat="1" applyFont="1" applyFill="1" applyBorder="1" applyAlignment="1" applyProtection="1">
      <alignment horizontal="center" vertical="center"/>
      <protection locked="0"/>
    </xf>
    <xf numFmtId="4" fontId="35" fillId="7" borderId="59" xfId="0" applyNumberFormat="1" applyFont="1" applyFill="1" applyBorder="1"/>
    <xf numFmtId="3" fontId="26" fillId="8" borderId="56" xfId="2" applyNumberFormat="1" applyFont="1" applyFill="1" applyBorder="1" applyAlignment="1" applyProtection="1">
      <alignment horizontal="center" vertical="center"/>
      <protection locked="0"/>
    </xf>
    <xf numFmtId="164" fontId="36" fillId="7" borderId="8" xfId="0" applyNumberFormat="1" applyFont="1" applyFill="1" applyBorder="1"/>
    <xf numFmtId="164" fontId="36" fillId="7" borderId="16" xfId="0" applyNumberFormat="1" applyFont="1" applyFill="1" applyBorder="1"/>
    <xf numFmtId="164" fontId="36" fillId="7" borderId="15" xfId="0" applyNumberFormat="1" applyFont="1" applyFill="1" applyBorder="1"/>
    <xf numFmtId="3" fontId="36" fillId="7" borderId="19" xfId="0" applyNumberFormat="1" applyFont="1" applyFill="1" applyBorder="1"/>
    <xf numFmtId="3" fontId="36" fillId="7" borderId="20" xfId="0" applyNumberFormat="1" applyFont="1" applyFill="1" applyBorder="1"/>
    <xf numFmtId="10" fontId="36" fillId="0" borderId="16" xfId="3" applyNumberFormat="1" applyFont="1" applyFill="1" applyBorder="1" applyAlignment="1" applyProtection="1">
      <alignment horizontal="center" vertical="center"/>
    </xf>
    <xf numFmtId="10" fontId="36" fillId="0" borderId="15" xfId="3" applyNumberFormat="1" applyFont="1" applyFill="1" applyBorder="1" applyAlignment="1" applyProtection="1">
      <alignment horizontal="center" vertical="center"/>
    </xf>
    <xf numFmtId="0" fontId="37" fillId="6" borderId="16" xfId="2" applyFont="1" applyFill="1" applyBorder="1" applyAlignment="1">
      <alignment horizontal="center" vertical="center"/>
    </xf>
    <xf numFmtId="3" fontId="36" fillId="7" borderId="61" xfId="0" applyNumberFormat="1" applyFont="1" applyFill="1" applyBorder="1"/>
    <xf numFmtId="3" fontId="36" fillId="7" borderId="60" xfId="0" applyNumberFormat="1" applyFont="1" applyFill="1" applyBorder="1"/>
    <xf numFmtId="3" fontId="36" fillId="5" borderId="16" xfId="0" applyNumberFormat="1" applyFont="1" applyFill="1" applyBorder="1"/>
    <xf numFmtId="3" fontId="36" fillId="5" borderId="15" xfId="0" applyNumberFormat="1" applyFont="1" applyFill="1" applyBorder="1"/>
    <xf numFmtId="164" fontId="28" fillId="0" borderId="19" xfId="2" applyNumberFormat="1" applyFont="1" applyBorder="1" applyAlignment="1" applyProtection="1">
      <alignment horizontal="center" vertical="center"/>
      <protection locked="0"/>
    </xf>
    <xf numFmtId="164" fontId="28" fillId="0" borderId="23" xfId="2" applyNumberFormat="1" applyFont="1" applyBorder="1" applyAlignment="1" applyProtection="1">
      <alignment horizontal="center" vertical="center"/>
      <protection locked="0"/>
    </xf>
    <xf numFmtId="0" fontId="15" fillId="0" borderId="6" xfId="2" applyFont="1" applyBorder="1" applyAlignment="1">
      <alignment horizontal="center" vertical="center"/>
    </xf>
    <xf numFmtId="0" fontId="15" fillId="0" borderId="4" xfId="2" applyFont="1" applyBorder="1" applyAlignment="1">
      <alignment vertical="center"/>
    </xf>
    <xf numFmtId="0" fontId="15" fillId="0" borderId="7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49" fontId="21" fillId="8" borderId="6" xfId="2" applyNumberFormat="1" applyFont="1" applyFill="1" applyBorder="1" applyAlignment="1">
      <alignment horizontal="center" vertical="center"/>
    </xf>
    <xf numFmtId="0" fontId="15" fillId="8" borderId="7" xfId="2" applyFont="1" applyFill="1" applyBorder="1" applyAlignment="1">
      <alignment vertical="center"/>
    </xf>
    <xf numFmtId="0" fontId="15" fillId="8" borderId="5" xfId="2" applyFont="1" applyFill="1" applyBorder="1" applyAlignment="1">
      <alignment vertical="center"/>
    </xf>
    <xf numFmtId="49" fontId="21" fillId="8" borderId="8" xfId="2" applyNumberFormat="1" applyFont="1" applyFill="1" applyBorder="1" applyAlignment="1">
      <alignment horizontal="center" vertical="center"/>
    </xf>
    <xf numFmtId="49" fontId="21" fillId="8" borderId="9" xfId="2" applyNumberFormat="1" applyFont="1" applyFill="1" applyBorder="1" applyAlignment="1">
      <alignment horizontal="center" vertical="center"/>
    </xf>
    <xf numFmtId="0" fontId="21" fillId="8" borderId="0" xfId="2" applyFont="1" applyFill="1"/>
    <xf numFmtId="0" fontId="15" fillId="8" borderId="10" xfId="2" applyFont="1" applyFill="1" applyBorder="1" applyAlignment="1">
      <alignment horizontal="right" vertical="center"/>
    </xf>
    <xf numFmtId="0" fontId="38" fillId="8" borderId="10" xfId="2" applyFont="1" applyFill="1" applyBorder="1" applyAlignment="1">
      <alignment horizontal="right" vertical="center"/>
    </xf>
    <xf numFmtId="49" fontId="15" fillId="8" borderId="11" xfId="2" applyNumberFormat="1" applyFont="1" applyFill="1" applyBorder="1" applyAlignment="1">
      <alignment horizontal="center" vertical="center"/>
    </xf>
    <xf numFmtId="49" fontId="21" fillId="5" borderId="15" xfId="2" applyNumberFormat="1" applyFont="1" applyFill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0" fontId="21" fillId="0" borderId="0" xfId="2" applyFont="1"/>
    <xf numFmtId="0" fontId="38" fillId="0" borderId="19" xfId="2" applyFont="1" applyBorder="1" applyAlignment="1">
      <alignment horizontal="right" vertical="center"/>
    </xf>
    <xf numFmtId="0" fontId="38" fillId="0" borderId="16" xfId="2" applyFont="1" applyBorder="1" applyAlignment="1">
      <alignment horizontal="right" vertical="center"/>
    </xf>
    <xf numFmtId="49" fontId="21" fillId="0" borderId="21" xfId="2" applyNumberFormat="1" applyFont="1" applyBorder="1" applyAlignment="1">
      <alignment horizontal="center" vertical="center"/>
    </xf>
    <xf numFmtId="0" fontId="21" fillId="0" borderId="3" xfId="2" applyFont="1" applyBorder="1"/>
    <xf numFmtId="0" fontId="38" fillId="0" borderId="22" xfId="2" applyFont="1" applyBorder="1" applyAlignment="1">
      <alignment horizontal="right" vertical="center"/>
    </xf>
    <xf numFmtId="49" fontId="21" fillId="0" borderId="20" xfId="2" applyNumberFormat="1" applyFont="1" applyBorder="1" applyAlignment="1">
      <alignment horizontal="center" vertical="center"/>
    </xf>
    <xf numFmtId="0" fontId="38" fillId="0" borderId="35" xfId="2" applyFont="1" applyBorder="1" applyAlignment="1">
      <alignment horizontal="right" vertical="center"/>
    </xf>
    <xf numFmtId="0" fontId="38" fillId="0" borderId="36" xfId="2" applyFont="1" applyBorder="1" applyAlignment="1">
      <alignment horizontal="right" vertical="center"/>
    </xf>
    <xf numFmtId="49" fontId="21" fillId="0" borderId="9" xfId="2" applyNumberFormat="1" applyFont="1" applyBorder="1" applyAlignment="1">
      <alignment horizontal="center" vertical="center"/>
    </xf>
    <xf numFmtId="0" fontId="38" fillId="0" borderId="38" xfId="2" applyFont="1" applyBorder="1" applyAlignment="1">
      <alignment horizontal="right" vertical="center"/>
    </xf>
    <xf numFmtId="0" fontId="38" fillId="0" borderId="39" xfId="2" applyFont="1" applyBorder="1" applyAlignment="1">
      <alignment horizontal="right" vertical="center"/>
    </xf>
    <xf numFmtId="49" fontId="21" fillId="0" borderId="8" xfId="2" applyNumberFormat="1" applyFont="1" applyBorder="1" applyAlignment="1">
      <alignment horizontal="center" vertical="center"/>
    </xf>
    <xf numFmtId="0" fontId="38" fillId="0" borderId="40" xfId="2" applyFont="1" applyBorder="1" applyAlignment="1">
      <alignment horizontal="right" vertical="center"/>
    </xf>
    <xf numFmtId="49" fontId="15" fillId="8" borderId="9" xfId="2" applyNumberFormat="1" applyFont="1" applyFill="1" applyBorder="1" applyAlignment="1">
      <alignment horizontal="center" vertical="center"/>
    </xf>
    <xf numFmtId="0" fontId="38" fillId="0" borderId="18" xfId="2" applyFont="1" applyBorder="1" applyAlignment="1">
      <alignment vertical="center"/>
    </xf>
    <xf numFmtId="0" fontId="38" fillId="0" borderId="17" xfId="2" applyFont="1" applyBorder="1" applyAlignment="1">
      <alignment horizontal="right" vertical="center"/>
    </xf>
    <xf numFmtId="0" fontId="38" fillId="0" borderId="49" xfId="2" applyFont="1" applyBorder="1" applyAlignment="1">
      <alignment vertical="center"/>
    </xf>
    <xf numFmtId="0" fontId="38" fillId="0" borderId="53" xfId="2" applyFont="1" applyBorder="1" applyAlignment="1">
      <alignment horizontal="right" vertical="center"/>
    </xf>
    <xf numFmtId="49" fontId="15" fillId="0" borderId="15" xfId="2" applyNumberFormat="1" applyFont="1" applyBorder="1" applyAlignment="1">
      <alignment horizontal="center" vertical="center"/>
    </xf>
    <xf numFmtId="0" fontId="39" fillId="0" borderId="0" xfId="2" applyFont="1" applyAlignment="1">
      <alignment horizontal="right" vertical="center" indent="1"/>
    </xf>
    <xf numFmtId="0" fontId="15" fillId="0" borderId="0" xfId="2" applyFont="1" applyAlignment="1">
      <alignment horizontal="left" wrapText="1"/>
    </xf>
    <xf numFmtId="0" fontId="39" fillId="0" borderId="22" xfId="2" applyFont="1" applyBorder="1" applyAlignment="1">
      <alignment horizontal="right"/>
    </xf>
    <xf numFmtId="0" fontId="39" fillId="0" borderId="16" xfId="2" applyFont="1" applyBorder="1" applyAlignment="1">
      <alignment horizontal="right" vertical="center"/>
    </xf>
    <xf numFmtId="0" fontId="21" fillId="0" borderId="0" xfId="2" applyFont="1" applyAlignment="1">
      <alignment vertical="center"/>
    </xf>
    <xf numFmtId="0" fontId="39" fillId="0" borderId="62" xfId="2" applyFont="1" applyBorder="1" applyAlignment="1">
      <alignment horizontal="right" vertical="center"/>
    </xf>
    <xf numFmtId="0" fontId="43" fillId="0" borderId="16" xfId="2" applyFont="1" applyBorder="1" applyAlignment="1">
      <alignment horizontal="center" vertical="center" wrapText="1"/>
    </xf>
    <xf numFmtId="0" fontId="38" fillId="0" borderId="62" xfId="2" applyFont="1" applyBorder="1" applyAlignment="1">
      <alignment horizontal="right" vertical="center"/>
    </xf>
    <xf numFmtId="0" fontId="21" fillId="0" borderId="17" xfId="2" applyFont="1" applyBorder="1"/>
    <xf numFmtId="0" fontId="43" fillId="0" borderId="19" xfId="2" applyFont="1" applyBorder="1" applyAlignment="1">
      <alignment horizontal="center" vertical="center" wrapText="1"/>
    </xf>
    <xf numFmtId="49" fontId="21" fillId="0" borderId="51" xfId="2" applyNumberFormat="1" applyFont="1" applyBorder="1" applyAlignment="1">
      <alignment horizontal="center" vertical="center"/>
    </xf>
    <xf numFmtId="0" fontId="43" fillId="0" borderId="23" xfId="2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44" fillId="0" borderId="0" xfId="2" applyFont="1" applyAlignment="1">
      <alignment horizontal="left" vertical="center"/>
    </xf>
    <xf numFmtId="0" fontId="3" fillId="0" borderId="2" xfId="2" applyFont="1" applyBorder="1"/>
    <xf numFmtId="3" fontId="3" fillId="2" borderId="2" xfId="2" applyNumberFormat="1" applyFont="1" applyFill="1" applyBorder="1" applyAlignment="1">
      <alignment horizontal="center" vertical="center"/>
    </xf>
    <xf numFmtId="0" fontId="7" fillId="0" borderId="0" xfId="2" applyFont="1"/>
    <xf numFmtId="0" fontId="46" fillId="3" borderId="2" xfId="0" applyFont="1" applyFill="1" applyBorder="1"/>
    <xf numFmtId="0" fontId="46" fillId="4" borderId="2" xfId="0" applyFont="1" applyFill="1" applyBorder="1"/>
    <xf numFmtId="3" fontId="3" fillId="0" borderId="11" xfId="2" applyNumberFormat="1" applyFont="1" applyBorder="1" applyAlignment="1" applyProtection="1">
      <alignment horizontal="center" vertical="center"/>
      <protection locked="0"/>
    </xf>
    <xf numFmtId="3" fontId="3" fillId="0" borderId="12" xfId="2" applyNumberFormat="1" applyFont="1" applyBorder="1" applyAlignment="1" applyProtection="1">
      <alignment horizontal="center" vertical="center"/>
      <protection locked="0"/>
    </xf>
    <xf numFmtId="0" fontId="7" fillId="0" borderId="2" xfId="2" applyFont="1" applyBorder="1"/>
    <xf numFmtId="0" fontId="46" fillId="0" borderId="0" xfId="0" applyFont="1" applyAlignment="1">
      <alignment vertical="center" wrapText="1"/>
    </xf>
    <xf numFmtId="4" fontId="20" fillId="0" borderId="2" xfId="2" applyNumberFormat="1" applyFont="1" applyBorder="1" applyAlignment="1">
      <alignment vertical="center"/>
    </xf>
    <xf numFmtId="0" fontId="47" fillId="0" borderId="33" xfId="2" applyFont="1" applyBorder="1" applyAlignment="1">
      <alignment horizontal="right" vertical="center"/>
    </xf>
    <xf numFmtId="0" fontId="46" fillId="0" borderId="0" xfId="0" applyFont="1"/>
    <xf numFmtId="0" fontId="3" fillId="0" borderId="0" xfId="2" applyFont="1" applyAlignment="1">
      <alignment horizontal="center" vertical="center"/>
    </xf>
    <xf numFmtId="0" fontId="48" fillId="0" borderId="0" xfId="0" applyFont="1" applyAlignment="1">
      <alignment vertical="center" wrapText="1"/>
    </xf>
    <xf numFmtId="3" fontId="7" fillId="0" borderId="2" xfId="2" applyNumberFormat="1" applyFont="1" applyBorder="1" applyAlignment="1">
      <alignment horizontal="center" vertical="center"/>
    </xf>
    <xf numFmtId="0" fontId="3" fillId="0" borderId="0" xfId="2" quotePrefix="1" applyFont="1"/>
    <xf numFmtId="4" fontId="20" fillId="7" borderId="2" xfId="0" applyNumberFormat="1" applyFont="1" applyFill="1" applyBorder="1"/>
    <xf numFmtId="164" fontId="3" fillId="0" borderId="0" xfId="2" applyNumberFormat="1" applyFont="1"/>
    <xf numFmtId="3" fontId="20" fillId="7" borderId="0" xfId="0" applyNumberFormat="1" applyFont="1" applyFill="1"/>
    <xf numFmtId="0" fontId="3" fillId="0" borderId="2" xfId="2" applyFont="1" applyBorder="1" applyAlignment="1">
      <alignment horizontal="right" vertical="center"/>
    </xf>
    <xf numFmtId="0" fontId="49" fillId="0" borderId="0" xfId="2" applyFont="1" applyAlignment="1">
      <alignment horizontal="center" vertical="center"/>
    </xf>
    <xf numFmtId="0" fontId="3" fillId="0" borderId="0" xfId="2" applyFont="1" applyAlignment="1">
      <alignment horizontal="left"/>
    </xf>
    <xf numFmtId="0" fontId="50" fillId="0" borderId="0" xfId="2" applyFont="1" applyAlignment="1">
      <alignment horizontal="center"/>
    </xf>
    <xf numFmtId="0" fontId="45" fillId="0" borderId="0" xfId="2" applyFont="1"/>
    <xf numFmtId="49" fontId="22" fillId="2" borderId="1" xfId="2" applyNumberFormat="1" applyFont="1" applyFill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30" fillId="0" borderId="0" xfId="2" applyFont="1" applyAlignment="1">
      <alignment horizontal="center"/>
    </xf>
    <xf numFmtId="0" fontId="30" fillId="0" borderId="0" xfId="2" applyFont="1"/>
    <xf numFmtId="0" fontId="30" fillId="0" borderId="0" xfId="2" applyFont="1" applyAlignment="1">
      <alignment horizontal="center" vertical="top"/>
    </xf>
    <xf numFmtId="0" fontId="51" fillId="0" borderId="0" xfId="2" applyFont="1" applyAlignment="1">
      <alignment horizontal="left" vertical="center"/>
    </xf>
    <xf numFmtId="0" fontId="21" fillId="0" borderId="1" xfId="2" applyFont="1" applyBorder="1" applyAlignment="1">
      <alignment vertical="top"/>
    </xf>
    <xf numFmtId="0" fontId="21" fillId="0" borderId="0" xfId="2" applyFont="1" applyAlignment="1">
      <alignment vertical="top"/>
    </xf>
    <xf numFmtId="0" fontId="15" fillId="0" borderId="0" xfId="2" applyFont="1" applyAlignment="1">
      <alignment horizontal="right" vertical="center"/>
    </xf>
    <xf numFmtId="49" fontId="19" fillId="2" borderId="1" xfId="2" applyNumberFormat="1" applyFont="1" applyFill="1" applyBorder="1" applyAlignment="1" applyProtection="1">
      <alignment horizontal="center" vertical="center"/>
      <protection locked="0"/>
    </xf>
    <xf numFmtId="0" fontId="21" fillId="0" borderId="0" xfId="2" applyFont="1" applyAlignment="1">
      <alignment horizontal="center" vertical="top"/>
    </xf>
    <xf numFmtId="0" fontId="52" fillId="0" borderId="0" xfId="2" applyFont="1" applyAlignment="1">
      <alignment horizontal="left" vertical="center"/>
    </xf>
    <xf numFmtId="0" fontId="15" fillId="0" borderId="2" xfId="2" applyFont="1" applyBorder="1"/>
    <xf numFmtId="0" fontId="21" fillId="0" borderId="63" xfId="2" applyFont="1" applyBorder="1" applyAlignment="1">
      <alignment horizontal="left" vertical="center"/>
    </xf>
    <xf numFmtId="0" fontId="21" fillId="0" borderId="52" xfId="2" applyFont="1" applyBorder="1" applyAlignment="1">
      <alignment vertical="center"/>
    </xf>
    <xf numFmtId="0" fontId="21" fillId="8" borderId="14" xfId="2" applyFont="1" applyFill="1" applyBorder="1" applyAlignment="1">
      <alignment vertical="center"/>
    </xf>
    <xf numFmtId="3" fontId="26" fillId="8" borderId="11" xfId="2" applyNumberFormat="1" applyFont="1" applyFill="1" applyBorder="1" applyAlignment="1" applyProtection="1">
      <alignment horizontal="center" vertical="center"/>
      <protection locked="0"/>
    </xf>
    <xf numFmtId="3" fontId="28" fillId="0" borderId="64" xfId="2" applyNumberFormat="1" applyFont="1" applyBorder="1" applyAlignment="1" applyProtection="1">
      <alignment horizontal="center" vertical="center"/>
      <protection locked="0"/>
    </xf>
    <xf numFmtId="165" fontId="36" fillId="7" borderId="9" xfId="3" applyNumberFormat="1" applyFont="1" applyFill="1" applyBorder="1" applyProtection="1"/>
    <xf numFmtId="0" fontId="54" fillId="0" borderId="0" xfId="0" applyFont="1"/>
    <xf numFmtId="0" fontId="30" fillId="0" borderId="33" xfId="0" applyFont="1" applyBorder="1"/>
    <xf numFmtId="0" fontId="30" fillId="0" borderId="33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0" borderId="33" xfId="0" quotePrefix="1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29" fillId="0" borderId="52" xfId="2" applyFont="1" applyBorder="1" applyAlignment="1">
      <alignment horizontal="center" vertical="top"/>
    </xf>
    <xf numFmtId="0" fontId="32" fillId="0" borderId="0" xfId="2" applyFont="1" applyAlignment="1">
      <alignment horizontal="center" vertical="top" wrapText="1"/>
    </xf>
    <xf numFmtId="0" fontId="33" fillId="0" borderId="0" xfId="1" applyNumberFormat="1" applyFont="1" applyFill="1" applyBorder="1" applyAlignment="1" applyProtection="1">
      <alignment horizontal="center" vertical="top" wrapText="1"/>
    </xf>
    <xf numFmtId="0" fontId="34" fillId="0" borderId="0" xfId="2" applyFont="1" applyAlignment="1">
      <alignment horizontal="center" vertical="top" wrapText="1"/>
    </xf>
    <xf numFmtId="49" fontId="2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8" borderId="13" xfId="2" applyFont="1" applyFill="1" applyBorder="1" applyAlignment="1">
      <alignment horizontal="left" vertical="center" wrapText="1"/>
    </xf>
    <xf numFmtId="0" fontId="15" fillId="8" borderId="14" xfId="2" applyFont="1" applyFill="1" applyBorder="1" applyAlignment="1">
      <alignment horizontal="left" vertical="center" wrapText="1"/>
    </xf>
    <xf numFmtId="0" fontId="15" fillId="8" borderId="12" xfId="2" applyFont="1" applyFill="1" applyBorder="1" applyAlignment="1">
      <alignment horizontal="left" vertical="center" wrapText="1"/>
    </xf>
    <xf numFmtId="0" fontId="15" fillId="8" borderId="4" xfId="2" applyFont="1" applyFill="1" applyBorder="1" applyAlignment="1">
      <alignment horizontal="left" vertical="center" wrapText="1"/>
    </xf>
    <xf numFmtId="0" fontId="15" fillId="8" borderId="7" xfId="2" applyFont="1" applyFill="1" applyBorder="1" applyAlignment="1">
      <alignment horizontal="left" vertical="center" wrapText="1"/>
    </xf>
    <xf numFmtId="0" fontId="15" fillId="8" borderId="5" xfId="2" applyFont="1" applyFill="1" applyBorder="1" applyAlignment="1">
      <alignment horizontal="left"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top"/>
    </xf>
    <xf numFmtId="0" fontId="2" fillId="0" borderId="0" xfId="2" applyFont="1" applyAlignment="1">
      <alignment horizontal="center" vertical="center"/>
    </xf>
    <xf numFmtId="0" fontId="53" fillId="0" borderId="1" xfId="0" applyFont="1" applyBorder="1" applyAlignment="1">
      <alignment horizontal="center" wrapText="1"/>
    </xf>
    <xf numFmtId="0" fontId="3" fillId="0" borderId="0" xfId="2" applyFont="1" applyAlignment="1">
      <alignment wrapText="1"/>
    </xf>
    <xf numFmtId="0" fontId="3" fillId="0" borderId="0" xfId="2" applyFont="1" applyAlignment="1">
      <alignment horizontal="center" wrapText="1"/>
    </xf>
    <xf numFmtId="167" fontId="3" fillId="0" borderId="0" xfId="2" applyNumberFormat="1" applyFont="1"/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Процентный" xfId="3" builtinId="5"/>
  </cellStyles>
  <dxfs count="50"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indexed="65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9C0006"/>
      </font>
      <fill>
        <patternFill>
          <bgColor theme="5" tint="0.79998168889431442"/>
        </patternFill>
      </fill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Финансирование мероприятий по охране труда, тыс. руб.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210916788667748"/>
          <c:y val="0.29606481481481484"/>
          <c:w val="0.39377442769402571"/>
          <c:h val="0.6530092592592592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5F87-45E9-98A2-B0CB09CAFAA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F87-45E9-98A2-B0CB09CAFAA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F87-45E9-98A2-B0CB09CAFAA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F87-45E9-98A2-B0CB09CAFAA9}"/>
              </c:ext>
            </c:extLst>
          </c:dPt>
          <c:dLbls>
            <c:dLbl>
              <c:idx val="0"/>
              <c:layout>
                <c:manualLayout>
                  <c:x val="2.5409857687387016E-2"/>
                  <c:y val="7.361475648877223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87-45E9-98A2-B0CB09CAFAA9}"/>
                </c:ext>
              </c:extLst>
            </c:dLbl>
            <c:dLbl>
              <c:idx val="1"/>
              <c:layout>
                <c:manualLayout>
                  <c:x val="9.6292705874077303E-2"/>
                  <c:y val="4.775554097404491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87-45E9-98A2-B0CB09CAFAA9}"/>
                </c:ext>
              </c:extLst>
            </c:dLbl>
            <c:dLbl>
              <c:idx val="3"/>
              <c:layout>
                <c:manualLayout>
                  <c:x val="-0.12117916793064183"/>
                  <c:y val="6.241943715368907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87-45E9-98A2-B0CB09CAFAA9}"/>
                </c:ext>
              </c:extLst>
            </c:dLbl>
            <c:dLbl>
              <c:idx val="4"/>
              <c:layout>
                <c:manualLayout>
                  <c:x val="-6.1386108143517235E-2"/>
                  <c:y val="7.800379119276714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87-45E9-98A2-B0CB09CAFAA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регион!$AH$66:$AH$73</c:f>
              <c:strCache>
                <c:ptCount val="5"/>
                <c:pt idx="0">
                  <c:v>специальная оценка условий труда                                      </c:v>
                </c:pt>
                <c:pt idx="1">
                  <c:v>средства индивидуальной защиты</c:v>
                </c:pt>
                <c:pt idx="2">
                  <c:v>медосмотры                                                                    </c:v>
                </c:pt>
                <c:pt idx="3">
                  <c:v>обучение по охране труда                                   </c:v>
                </c:pt>
                <c:pt idx="4">
                  <c:v>другие мероприятия  </c:v>
                </c:pt>
              </c:strCache>
            </c:strRef>
          </c:cat>
          <c:val>
            <c:numRef>
              <c:f>регион!$AI$66:$AI$73</c:f>
              <c:numCache>
                <c:formatCode>0.0</c:formatCode>
                <c:ptCount val="5"/>
                <c:pt idx="0">
                  <c:v>556.89</c:v>
                </c:pt>
                <c:pt idx="1">
                  <c:v>996.5</c:v>
                </c:pt>
                <c:pt idx="2">
                  <c:v>22330.69</c:v>
                </c:pt>
                <c:pt idx="3">
                  <c:v>688.53</c:v>
                </c:pt>
                <c:pt idx="4">
                  <c:v>61.240772035933468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7-45E9-98A2-B0CB09CAFAA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0</xdr:row>
      <xdr:rowOff>1</xdr:rowOff>
    </xdr:from>
    <xdr:to>
      <xdr:col>6</xdr:col>
      <xdr:colOff>247650</xdr:colOff>
      <xdr:row>2</xdr:row>
      <xdr:rowOff>23574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1"/>
          <a:ext cx="304800" cy="347423"/>
        </a:xfrm>
        <a:prstGeom prst="rect">
          <a:avLst/>
        </a:prstGeom>
      </xdr:spPr>
    </xdr:pic>
    <xdr:clientData/>
  </xdr:twoCellAnchor>
  <xdr:twoCellAnchor>
    <xdr:from>
      <xdr:col>30</xdr:col>
      <xdr:colOff>480060</xdr:colOff>
      <xdr:row>65</xdr:row>
      <xdr:rowOff>99060</xdr:rowOff>
    </xdr:from>
    <xdr:to>
      <xdr:col>33</xdr:col>
      <xdr:colOff>1363980</xdr:colOff>
      <xdr:row>92</xdr:row>
      <xdr:rowOff>15240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827E4A3-ED33-2600-7BB0-17D65595E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CG112"/>
  <sheetViews>
    <sheetView tabSelected="1" topLeftCell="C59" zoomScaleNormal="100" workbookViewId="0">
      <selection activeCell="K69" sqref="K69"/>
    </sheetView>
  </sheetViews>
  <sheetFormatPr defaultColWidth="9.109375" defaultRowHeight="13.2" x14ac:dyDescent="0.25"/>
  <cols>
    <col min="1" max="1" width="1.6640625" style="14" customWidth="1"/>
    <col min="2" max="2" width="6.6640625" style="14" customWidth="1"/>
    <col min="3" max="3" width="11.33203125" style="14" bestFit="1" customWidth="1"/>
    <col min="4" max="4" width="7" style="14" customWidth="1"/>
    <col min="5" max="5" width="14.5546875" style="14" customWidth="1"/>
    <col min="6" max="6" width="4.5546875" style="14" customWidth="1"/>
    <col min="7" max="7" width="7.33203125" style="14" customWidth="1"/>
    <col min="8" max="8" width="4.33203125" style="14" customWidth="1"/>
    <col min="9" max="9" width="9.88671875" style="14" customWidth="1"/>
    <col min="10" max="10" width="10.6640625" style="14" customWidth="1"/>
    <col min="11" max="11" width="9.33203125" style="77" customWidth="1"/>
    <col min="12" max="12" width="11.44140625" style="14" customWidth="1"/>
    <col min="13" max="13" width="0.33203125" style="184" customWidth="1"/>
    <col min="14" max="14" width="11.33203125" style="14" customWidth="1"/>
    <col min="15" max="15" width="12.88671875" style="14" hidden="1" customWidth="1"/>
    <col min="16" max="16" width="4.44140625" style="14" hidden="1" customWidth="1"/>
    <col min="17" max="17" width="5.5546875" style="14" hidden="1" customWidth="1"/>
    <col min="18" max="18" width="15.5546875" style="14" hidden="1" customWidth="1"/>
    <col min="19" max="19" width="1.5546875" style="14" hidden="1" customWidth="1"/>
    <col min="20" max="20" width="11" style="14" hidden="1" customWidth="1"/>
    <col min="21" max="30" width="9.109375" style="14" hidden="1" customWidth="1"/>
    <col min="31" max="31" width="35.21875" style="14" customWidth="1"/>
    <col min="32" max="33" width="9.109375" style="14" customWidth="1"/>
    <col min="34" max="34" width="20.44140625" style="14" customWidth="1"/>
    <col min="35" max="69" width="9.109375" style="14" customWidth="1"/>
    <col min="70" max="70" width="11.33203125" style="14" customWidth="1"/>
    <col min="71" max="82" width="9.109375" style="14" customWidth="1"/>
    <col min="83" max="83" width="6.33203125" style="14" customWidth="1"/>
    <col min="84" max="84" width="9.109375" style="14"/>
    <col min="85" max="85" width="19.33203125" style="14" customWidth="1"/>
    <col min="86" max="86" width="26.88671875" style="14" customWidth="1"/>
    <col min="87" max="236" width="9.109375" style="14"/>
    <col min="237" max="237" width="5.109375" style="14" customWidth="1"/>
    <col min="238" max="238" width="9.44140625" style="14" bestFit="1" customWidth="1"/>
    <col min="239" max="239" width="7" style="14" customWidth="1"/>
    <col min="240" max="240" width="14.5546875" style="14" customWidth="1"/>
    <col min="241" max="241" width="4.5546875" style="14" customWidth="1"/>
    <col min="242" max="242" width="7.33203125" style="14" customWidth="1"/>
    <col min="243" max="243" width="4.33203125" style="14" customWidth="1"/>
    <col min="244" max="244" width="9.88671875" style="14" customWidth="1"/>
    <col min="245" max="245" width="12.109375" style="14" customWidth="1"/>
    <col min="246" max="247" width="9.33203125" style="14" customWidth="1"/>
    <col min="248" max="248" width="0" style="14" hidden="1" customWidth="1"/>
    <col min="249" max="249" width="12.88671875" style="14" customWidth="1"/>
    <col min="250" max="16384" width="9.109375" style="14"/>
  </cols>
  <sheetData>
    <row r="1" spans="2:21" x14ac:dyDescent="0.25">
      <c r="F1" s="235">
        <f>M89</f>
        <v>83</v>
      </c>
      <c r="G1" s="235"/>
      <c r="I1" s="15" t="s">
        <v>3</v>
      </c>
      <c r="K1" s="14"/>
    </row>
    <row r="2" spans="2:21" x14ac:dyDescent="0.25">
      <c r="F2" s="235"/>
      <c r="G2" s="235"/>
      <c r="I2" s="12" t="s">
        <v>2</v>
      </c>
      <c r="J2" s="210" t="s">
        <v>182</v>
      </c>
      <c r="K2" s="13" t="s">
        <v>171</v>
      </c>
    </row>
    <row r="3" spans="2:21" s="214" customFormat="1" ht="16.2" x14ac:dyDescent="0.3">
      <c r="B3" s="250" t="s">
        <v>0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13"/>
    </row>
    <row r="4" spans="2:21" s="214" customFormat="1" ht="15.6" x14ac:dyDescent="0.3">
      <c r="B4" s="249" t="s">
        <v>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15">
        <f>COUNTA(J2)</f>
        <v>1</v>
      </c>
      <c r="N4" s="216" t="str">
        <f>IF(M4=1," ","Не заполнено")</f>
        <v xml:space="preserve"> </v>
      </c>
    </row>
    <row r="5" spans="2:21" s="214" customFormat="1" ht="15.6" x14ac:dyDescent="0.3">
      <c r="B5" s="248" t="s">
        <v>169</v>
      </c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13"/>
    </row>
    <row r="6" spans="2:21" ht="11.1" customHeight="1" x14ac:dyDescent="0.25">
      <c r="C6" s="2"/>
      <c r="D6" s="2"/>
      <c r="E6" s="2"/>
      <c r="F6" s="2"/>
      <c r="G6" s="2"/>
      <c r="H6" s="2"/>
      <c r="I6" s="2"/>
      <c r="J6" s="3"/>
      <c r="K6" s="3"/>
      <c r="L6" s="3"/>
    </row>
    <row r="7" spans="2:21" ht="11.1" customHeight="1" x14ac:dyDescent="0.25">
      <c r="C7" s="2"/>
      <c r="D7" s="2"/>
      <c r="E7" s="2"/>
      <c r="F7" s="2"/>
      <c r="G7" s="2"/>
      <c r="H7" s="2"/>
      <c r="I7" s="2"/>
      <c r="J7" s="3"/>
      <c r="K7" s="3"/>
      <c r="L7" s="3" t="s">
        <v>4</v>
      </c>
    </row>
    <row r="8" spans="2:21" ht="11.1" customHeight="1" x14ac:dyDescent="0.25">
      <c r="C8" s="2"/>
      <c r="D8" s="2"/>
      <c r="E8" s="2"/>
      <c r="F8" s="2"/>
      <c r="G8" s="2"/>
      <c r="H8" s="2"/>
      <c r="I8" s="2"/>
      <c r="J8" s="3"/>
      <c r="K8" s="3"/>
      <c r="L8" s="3" t="s">
        <v>5</v>
      </c>
      <c r="T8" s="186"/>
    </row>
    <row r="9" spans="2:21" ht="11.1" customHeight="1" x14ac:dyDescent="0.25">
      <c r="C9" s="2"/>
      <c r="D9" s="2"/>
      <c r="E9" s="2"/>
      <c r="F9" s="2"/>
      <c r="G9" s="2"/>
      <c r="H9" s="2"/>
      <c r="I9" s="2"/>
      <c r="J9" s="3"/>
      <c r="K9" s="3"/>
      <c r="L9" s="3"/>
      <c r="T9" s="186"/>
    </row>
    <row r="10" spans="2:21" s="152" customFormat="1" ht="12" customHeight="1" x14ac:dyDescent="0.25">
      <c r="B10" s="4" t="s">
        <v>6</v>
      </c>
      <c r="C10" s="217"/>
      <c r="D10" s="217"/>
      <c r="E10" s="217"/>
      <c r="F10" s="218"/>
      <c r="G10" s="218"/>
      <c r="H10" s="218"/>
      <c r="I10" s="218"/>
      <c r="J10" s="219" t="s">
        <v>7</v>
      </c>
      <c r="K10" s="220" t="s">
        <v>54</v>
      </c>
      <c r="L10" s="218"/>
      <c r="M10" s="221">
        <f>COUNTA(K10)</f>
        <v>1</v>
      </c>
      <c r="N10" s="222" t="str">
        <f>IF(M10=1," ","Не заполнено")</f>
        <v xml:space="preserve"> </v>
      </c>
      <c r="T10" s="223" t="s">
        <v>8</v>
      </c>
    </row>
    <row r="11" spans="2:21" ht="27.75" customHeight="1" thickBot="1" x14ac:dyDescent="0.3">
      <c r="B11" s="241" t="s">
        <v>354</v>
      </c>
      <c r="C11" s="241"/>
      <c r="D11" s="241"/>
      <c r="E11" s="241"/>
      <c r="F11" s="241"/>
      <c r="G11" s="241"/>
      <c r="H11" s="241"/>
      <c r="I11" s="241"/>
      <c r="J11" s="241"/>
      <c r="K11" s="5"/>
      <c r="L11" s="5"/>
      <c r="M11" s="1">
        <f>COUNTA(B11)</f>
        <v>1</v>
      </c>
      <c r="N11" s="211" t="str">
        <f>IF(M11=1," ","Не заполнено")</f>
        <v xml:space="preserve"> </v>
      </c>
      <c r="T11" s="187"/>
      <c r="U11" s="188" t="s">
        <v>9</v>
      </c>
    </row>
    <row r="12" spans="2:21" ht="17.25" customHeight="1" thickBot="1" x14ac:dyDescent="0.3">
      <c r="B12" s="6"/>
      <c r="C12" s="6"/>
      <c r="D12" s="6"/>
      <c r="E12" s="6"/>
      <c r="F12" s="6"/>
      <c r="G12" s="6"/>
      <c r="H12" s="6"/>
      <c r="I12" s="6"/>
      <c r="J12" s="6"/>
      <c r="K12" s="212" t="str">
        <f>LEFT(B11,16)</f>
        <v>Курская городска</v>
      </c>
      <c r="L12" s="7"/>
      <c r="M12" s="1"/>
      <c r="T12" s="186"/>
      <c r="U12" s="14" t="s">
        <v>10</v>
      </c>
    </row>
    <row r="13" spans="2:21" ht="14.4" thickBot="1" x14ac:dyDescent="0.3">
      <c r="B13" s="137" t="s">
        <v>11</v>
      </c>
      <c r="C13" s="138" t="s">
        <v>12</v>
      </c>
      <c r="D13" s="139"/>
      <c r="E13" s="139"/>
      <c r="F13" s="139"/>
      <c r="G13" s="139"/>
      <c r="H13" s="139"/>
      <c r="I13" s="139"/>
      <c r="J13" s="140"/>
      <c r="K13" s="91" t="str">
        <f>J2</f>
        <v>2022</v>
      </c>
      <c r="L13" s="91">
        <f>K13-1</f>
        <v>2021</v>
      </c>
      <c r="T13" s="186"/>
      <c r="U13" s="14" t="s">
        <v>180</v>
      </c>
    </row>
    <row r="14" spans="2:21" ht="15.75" customHeight="1" thickBot="1" x14ac:dyDescent="0.3">
      <c r="B14" s="141" t="s">
        <v>13</v>
      </c>
      <c r="C14" s="17" t="s">
        <v>14</v>
      </c>
      <c r="D14" s="142"/>
      <c r="E14" s="142"/>
      <c r="F14" s="142"/>
      <c r="G14" s="142"/>
      <c r="H14" s="142"/>
      <c r="I14" s="142"/>
      <c r="J14" s="143"/>
      <c r="K14" s="92">
        <v>164</v>
      </c>
      <c r="L14" s="92">
        <v>164</v>
      </c>
      <c r="M14" s="1">
        <f>COUNTA(K14:L14)</f>
        <v>2</v>
      </c>
      <c r="N14" s="185" t="str">
        <f>IF(M14=2," ","Не заполнено")</f>
        <v xml:space="preserve"> </v>
      </c>
      <c r="T14" s="189"/>
      <c r="U14" s="14" t="s">
        <v>15</v>
      </c>
    </row>
    <row r="15" spans="2:21" ht="15.75" customHeight="1" thickBot="1" x14ac:dyDescent="0.3">
      <c r="B15" s="144" t="s">
        <v>16</v>
      </c>
      <c r="C15" s="17" t="s">
        <v>141</v>
      </c>
      <c r="D15" s="142"/>
      <c r="E15" s="142"/>
      <c r="F15" s="142"/>
      <c r="G15" s="142"/>
      <c r="H15" s="142"/>
      <c r="I15" s="142"/>
      <c r="J15" s="143"/>
      <c r="K15" s="92">
        <v>11243</v>
      </c>
      <c r="L15" s="92">
        <v>11322</v>
      </c>
      <c r="M15" s="1">
        <f>COUNTA(K15:L15)</f>
        <v>2</v>
      </c>
      <c r="N15" s="185" t="str">
        <f>IF(M15=2," ","Не заполнено")</f>
        <v xml:space="preserve"> </v>
      </c>
      <c r="T15" s="190"/>
      <c r="U15" s="14" t="s">
        <v>17</v>
      </c>
    </row>
    <row r="16" spans="2:21" ht="15.75" hidden="1" customHeight="1" thickBot="1" x14ac:dyDescent="0.3">
      <c r="B16" s="145" t="s">
        <v>18</v>
      </c>
      <c r="C16" s="146"/>
      <c r="D16" s="147"/>
      <c r="E16" s="147"/>
      <c r="F16" s="147"/>
      <c r="G16" s="147"/>
      <c r="H16" s="147"/>
      <c r="I16" s="147"/>
      <c r="J16" s="148" t="s">
        <v>19</v>
      </c>
      <c r="K16" s="93"/>
      <c r="L16" s="93"/>
      <c r="M16" s="1"/>
      <c r="Q16" s="191">
        <v>1</v>
      </c>
      <c r="R16" s="192">
        <v>1</v>
      </c>
      <c r="T16" s="186"/>
    </row>
    <row r="17" spans="2:85" ht="12.9" customHeight="1" x14ac:dyDescent="0.25">
      <c r="B17" s="149" t="s">
        <v>20</v>
      </c>
      <c r="C17" s="18" t="s">
        <v>135</v>
      </c>
      <c r="D17" s="19"/>
      <c r="E17" s="19"/>
      <c r="F17" s="19"/>
      <c r="G17" s="19"/>
      <c r="H17" s="19"/>
      <c r="I17" s="19"/>
      <c r="J17" s="20"/>
      <c r="K17" s="94">
        <v>0</v>
      </c>
      <c r="L17" s="95">
        <v>0</v>
      </c>
      <c r="M17" s="1">
        <f>COUNTA(K17:L17)</f>
        <v>2</v>
      </c>
      <c r="N17" s="185" t="str">
        <f>IF(M17=2," ","Не заполнено")</f>
        <v xml:space="preserve"> </v>
      </c>
      <c r="Q17" s="49">
        <v>55</v>
      </c>
      <c r="R17" s="40">
        <v>44</v>
      </c>
      <c r="T17" s="186"/>
    </row>
    <row r="18" spans="2:85" ht="12.9" customHeight="1" x14ac:dyDescent="0.25">
      <c r="B18" s="150" t="s">
        <v>21</v>
      </c>
      <c r="C18" s="21" t="s">
        <v>22</v>
      </c>
      <c r="D18" s="22"/>
      <c r="E18" s="22"/>
      <c r="F18" s="22"/>
      <c r="G18" s="22"/>
      <c r="H18" s="22"/>
      <c r="I18" s="22"/>
      <c r="J18" s="23"/>
      <c r="K18" s="96">
        <v>0</v>
      </c>
      <c r="L18" s="97">
        <v>0</v>
      </c>
      <c r="M18" s="1">
        <f>COUNTA(K18:L18)</f>
        <v>2</v>
      </c>
      <c r="N18" s="185" t="str">
        <f>IF(M18=2," ","Не заполнено")</f>
        <v xml:space="preserve"> </v>
      </c>
      <c r="Q18" s="49">
        <v>550</v>
      </c>
      <c r="R18" s="40">
        <v>330</v>
      </c>
      <c r="T18" s="186"/>
    </row>
    <row r="19" spans="2:85" ht="12.9" customHeight="1" x14ac:dyDescent="0.25">
      <c r="B19" s="150" t="s">
        <v>23</v>
      </c>
      <c r="C19" s="21" t="s">
        <v>24</v>
      </c>
      <c r="D19" s="22"/>
      <c r="E19" s="22"/>
      <c r="F19" s="22"/>
      <c r="G19" s="22"/>
      <c r="H19" s="22"/>
      <c r="I19" s="22"/>
      <c r="J19" s="23"/>
      <c r="K19" s="96">
        <v>0</v>
      </c>
      <c r="L19" s="97">
        <v>0</v>
      </c>
      <c r="M19" s="1">
        <f>COUNTA(K19:L19)</f>
        <v>2</v>
      </c>
      <c r="N19" s="185" t="str">
        <f>IF(M19=2," ","Не заполнено")</f>
        <v xml:space="preserve"> </v>
      </c>
      <c r="Q19" s="49">
        <v>55</v>
      </c>
      <c r="R19" s="40">
        <v>20</v>
      </c>
      <c r="T19" s="186"/>
    </row>
    <row r="20" spans="2:85" ht="12.9" customHeight="1" thickBot="1" x14ac:dyDescent="0.3">
      <c r="B20" s="150" t="s">
        <v>25</v>
      </c>
      <c r="C20" s="21" t="s">
        <v>49</v>
      </c>
      <c r="D20" s="22"/>
      <c r="E20" s="22"/>
      <c r="F20" s="22"/>
      <c r="G20" s="22"/>
      <c r="H20" s="22"/>
      <c r="I20" s="22"/>
      <c r="J20" s="23"/>
      <c r="K20" s="98">
        <v>0</v>
      </c>
      <c r="L20" s="99">
        <v>0</v>
      </c>
      <c r="M20" s="1">
        <f>COUNTA(K20:L20)</f>
        <v>2</v>
      </c>
      <c r="N20" s="185" t="str">
        <f>IF(M20=2," ","Не заполнено")</f>
        <v xml:space="preserve"> </v>
      </c>
      <c r="T20" s="193" t="s">
        <v>26</v>
      </c>
    </row>
    <row r="21" spans="2:85" ht="12.9" hidden="1" customHeight="1" x14ac:dyDescent="0.25">
      <c r="B21" s="151" t="s">
        <v>27</v>
      </c>
      <c r="C21" s="152"/>
      <c r="D21" s="24"/>
      <c r="E21" s="24"/>
      <c r="F21" s="24"/>
      <c r="G21" s="25"/>
      <c r="H21" s="25"/>
      <c r="I21" s="25"/>
      <c r="J21" s="153" t="s">
        <v>28</v>
      </c>
      <c r="K21" s="100" t="e">
        <f>K20/K18</f>
        <v>#DIV/0!</v>
      </c>
      <c r="L21" s="100" t="e">
        <v>#DIV/0!</v>
      </c>
      <c r="M21" s="1"/>
      <c r="R21" s="194" t="s">
        <v>54</v>
      </c>
      <c r="T21" s="195">
        <v>1</v>
      </c>
      <c r="U21" s="14" t="s">
        <v>30</v>
      </c>
    </row>
    <row r="22" spans="2:85" ht="12.9" hidden="1" customHeight="1" x14ac:dyDescent="0.25">
      <c r="B22" s="151" t="s">
        <v>31</v>
      </c>
      <c r="C22" s="152"/>
      <c r="D22" s="24"/>
      <c r="E22" s="24"/>
      <c r="F22" s="24"/>
      <c r="G22" s="22"/>
      <c r="H22" s="25"/>
      <c r="I22" s="25"/>
      <c r="J22" s="154" t="s">
        <v>32</v>
      </c>
      <c r="K22" s="101" t="e">
        <f>K19/K20</f>
        <v>#DIV/0!</v>
      </c>
      <c r="L22" s="101" t="e">
        <v>#DIV/0!</v>
      </c>
      <c r="M22" s="1"/>
      <c r="R22" s="194" t="s">
        <v>39</v>
      </c>
      <c r="T22" s="195">
        <v>0.75</v>
      </c>
      <c r="U22" s="14" t="s">
        <v>33</v>
      </c>
    </row>
    <row r="23" spans="2:85" ht="12.9" hidden="1" customHeight="1" thickBot="1" x14ac:dyDescent="0.3">
      <c r="B23" s="155" t="s">
        <v>34</v>
      </c>
      <c r="C23" s="152"/>
      <c r="D23" s="24"/>
      <c r="E23" s="24"/>
      <c r="F23" s="24"/>
      <c r="G23" s="156"/>
      <c r="H23" s="156"/>
      <c r="I23" s="156"/>
      <c r="J23" s="157" t="s">
        <v>35</v>
      </c>
      <c r="K23" s="102" t="e">
        <f>K21*K22</f>
        <v>#DIV/0!</v>
      </c>
      <c r="L23" s="102" t="e">
        <v>#DIV/0!</v>
      </c>
      <c r="M23" s="1"/>
      <c r="R23" s="194" t="s">
        <v>60</v>
      </c>
      <c r="T23" s="195">
        <v>0.49</v>
      </c>
      <c r="U23" s="14" t="s">
        <v>37</v>
      </c>
    </row>
    <row r="24" spans="2:85" ht="12.9" customHeight="1" x14ac:dyDescent="0.25">
      <c r="B24" s="149" t="s">
        <v>38</v>
      </c>
      <c r="C24" s="26" t="s">
        <v>136</v>
      </c>
      <c r="D24" s="27"/>
      <c r="E24" s="27"/>
      <c r="F24" s="27"/>
      <c r="G24" s="27"/>
      <c r="H24" s="27"/>
      <c r="I24" s="27"/>
      <c r="J24" s="28"/>
      <c r="K24" s="94">
        <v>2</v>
      </c>
      <c r="L24" s="95">
        <v>2</v>
      </c>
      <c r="M24" s="1">
        <f>COUNTA(K24:L24)</f>
        <v>2</v>
      </c>
      <c r="N24" s="185" t="str">
        <f>IF(M24=2," ","Не заполнено")</f>
        <v xml:space="preserve"> </v>
      </c>
      <c r="R24" s="194" t="s">
        <v>42</v>
      </c>
      <c r="T24" s="186"/>
    </row>
    <row r="25" spans="2:85" ht="12.9" customHeight="1" x14ac:dyDescent="0.25">
      <c r="B25" s="151" t="s">
        <v>40</v>
      </c>
      <c r="C25" s="29" t="s">
        <v>41</v>
      </c>
      <c r="D25" s="30"/>
      <c r="E25" s="30"/>
      <c r="F25" s="30"/>
      <c r="G25" s="30"/>
      <c r="H25" s="30"/>
      <c r="I25" s="30"/>
      <c r="J25" s="31"/>
      <c r="K25" s="96">
        <v>136</v>
      </c>
      <c r="L25" s="97">
        <v>154</v>
      </c>
      <c r="M25" s="1">
        <f>COUNTA(K25:L25)</f>
        <v>2</v>
      </c>
      <c r="N25" s="185" t="str">
        <f>IF(M25=2," ","Не заполнено")</f>
        <v xml:space="preserve"> </v>
      </c>
      <c r="R25" s="194" t="s">
        <v>36</v>
      </c>
      <c r="T25" s="186"/>
    </row>
    <row r="26" spans="2:85" ht="12.9" customHeight="1" x14ac:dyDescent="0.25">
      <c r="B26" s="151" t="s">
        <v>43</v>
      </c>
      <c r="C26" s="32" t="s">
        <v>24</v>
      </c>
      <c r="D26" s="33"/>
      <c r="E26" s="33"/>
      <c r="F26" s="33"/>
      <c r="G26" s="33"/>
      <c r="H26" s="33"/>
      <c r="I26" s="33"/>
      <c r="J26" s="34"/>
      <c r="K26" s="96">
        <v>52</v>
      </c>
      <c r="L26" s="97">
        <v>67</v>
      </c>
      <c r="M26" s="1">
        <f>COUNTA(K26:L26)</f>
        <v>2</v>
      </c>
      <c r="N26" s="185" t="str">
        <f>IF(M26=2," ","Не заполнено")</f>
        <v xml:space="preserve"> </v>
      </c>
      <c r="R26" s="194" t="s">
        <v>134</v>
      </c>
      <c r="T26" s="186"/>
      <c r="U26" s="77" t="s">
        <v>45</v>
      </c>
      <c r="X26" s="196" t="s">
        <v>46</v>
      </c>
      <c r="Y26" s="197" t="s">
        <v>47</v>
      </c>
    </row>
    <row r="27" spans="2:85" ht="12.9" customHeight="1" thickBot="1" x14ac:dyDescent="0.3">
      <c r="B27" s="151" t="s">
        <v>48</v>
      </c>
      <c r="C27" s="21" t="s">
        <v>49</v>
      </c>
      <c r="D27" s="22"/>
      <c r="E27" s="22"/>
      <c r="F27" s="22"/>
      <c r="G27" s="22"/>
      <c r="H27" s="22"/>
      <c r="I27" s="22"/>
      <c r="J27" s="23"/>
      <c r="K27" s="98">
        <v>27</v>
      </c>
      <c r="L27" s="99">
        <v>0</v>
      </c>
      <c r="M27" s="1">
        <f>COUNTA(K27:L27)</f>
        <v>2</v>
      </c>
      <c r="N27" s="185" t="str">
        <f>IF(M27=2," ","Не заполнено")</f>
        <v xml:space="preserve"> </v>
      </c>
      <c r="R27" s="194" t="s">
        <v>44</v>
      </c>
      <c r="T27" s="186"/>
      <c r="X27" s="196" t="s">
        <v>50</v>
      </c>
      <c r="Y27" s="197" t="s">
        <v>51</v>
      </c>
    </row>
    <row r="28" spans="2:85" ht="12.9" hidden="1" customHeight="1" x14ac:dyDescent="0.25">
      <c r="B28" s="158" t="s">
        <v>52</v>
      </c>
      <c r="C28" s="152"/>
      <c r="D28" s="35"/>
      <c r="E28" s="35"/>
      <c r="F28" s="35"/>
      <c r="G28" s="36"/>
      <c r="H28" s="36"/>
      <c r="I28" s="37"/>
      <c r="J28" s="159" t="s">
        <v>53</v>
      </c>
      <c r="K28" s="103">
        <f>K25/K24</f>
        <v>68</v>
      </c>
      <c r="L28" s="103">
        <v>51.333333333333336</v>
      </c>
      <c r="M28" s="1"/>
      <c r="N28" s="185"/>
      <c r="R28" s="194" t="s">
        <v>29</v>
      </c>
      <c r="T28" s="186"/>
      <c r="X28" s="196" t="s">
        <v>55</v>
      </c>
      <c r="Y28" s="197" t="s">
        <v>56</v>
      </c>
      <c r="CG28" s="14" t="s">
        <v>57</v>
      </c>
    </row>
    <row r="29" spans="2:85" ht="12.9" hidden="1" customHeight="1" x14ac:dyDescent="0.25">
      <c r="B29" s="151" t="s">
        <v>58</v>
      </c>
      <c r="C29" s="152"/>
      <c r="D29" s="35"/>
      <c r="E29" s="35"/>
      <c r="F29" s="35"/>
      <c r="G29" s="38"/>
      <c r="H29" s="36"/>
      <c r="I29" s="37"/>
      <c r="J29" s="160" t="s">
        <v>59</v>
      </c>
      <c r="K29" s="100">
        <f>K27/K25</f>
        <v>0.19852941176470587</v>
      </c>
      <c r="L29" s="100">
        <v>0</v>
      </c>
      <c r="M29" s="1"/>
      <c r="N29" s="185"/>
      <c r="T29" s="186"/>
    </row>
    <row r="30" spans="2:85" ht="12.9" hidden="1" customHeight="1" x14ac:dyDescent="0.25">
      <c r="B30" s="151" t="s">
        <v>61</v>
      </c>
      <c r="C30" s="152"/>
      <c r="D30" s="35"/>
      <c r="E30" s="35"/>
      <c r="F30" s="35"/>
      <c r="G30" s="38"/>
      <c r="H30" s="38"/>
      <c r="I30" s="39"/>
      <c r="J30" s="160" t="s">
        <v>62</v>
      </c>
      <c r="K30" s="101">
        <f>K26/K27</f>
        <v>1.9259259259259258</v>
      </c>
      <c r="L30" s="101" t="e">
        <v>#DIV/0!</v>
      </c>
      <c r="M30" s="1"/>
      <c r="N30" s="185"/>
      <c r="T30" s="186"/>
    </row>
    <row r="31" spans="2:85" ht="12.9" hidden="1" customHeight="1" thickBot="1" x14ac:dyDescent="0.3">
      <c r="B31" s="161" t="s">
        <v>63</v>
      </c>
      <c r="C31" s="152"/>
      <c r="D31" s="152"/>
      <c r="E31" s="152"/>
      <c r="F31" s="152"/>
      <c r="G31" s="152"/>
      <c r="H31" s="152"/>
      <c r="I31" s="152"/>
      <c r="J31" s="162" t="s">
        <v>64</v>
      </c>
      <c r="K31" s="102">
        <f>K29*K30</f>
        <v>0.38235294117647056</v>
      </c>
      <c r="L31" s="102" t="e">
        <v>#DIV/0!</v>
      </c>
      <c r="M31" s="1"/>
      <c r="N31" s="185"/>
    </row>
    <row r="32" spans="2:85" ht="12.9" customHeight="1" x14ac:dyDescent="0.25">
      <c r="B32" s="149" t="s">
        <v>65</v>
      </c>
      <c r="C32" s="26" t="s">
        <v>139</v>
      </c>
      <c r="D32" s="27"/>
      <c r="E32" s="27"/>
      <c r="F32" s="27"/>
      <c r="G32" s="27"/>
      <c r="H32" s="27"/>
      <c r="I32" s="27"/>
      <c r="J32" s="28"/>
      <c r="K32" s="94">
        <v>164</v>
      </c>
      <c r="L32" s="104">
        <v>164</v>
      </c>
      <c r="M32" s="1">
        <f>COUNTA(K32:L32)</f>
        <v>2</v>
      </c>
      <c r="N32" s="185" t="str">
        <f>IF(M32=2," ","Не заполнено")</f>
        <v xml:space="preserve"> </v>
      </c>
    </row>
    <row r="33" spans="2:31" ht="12.9" customHeight="1" x14ac:dyDescent="0.25">
      <c r="B33" s="151" t="s">
        <v>66</v>
      </c>
      <c r="C33" s="29" t="s">
        <v>41</v>
      </c>
      <c r="D33" s="30"/>
      <c r="E33" s="30"/>
      <c r="F33" s="30"/>
      <c r="G33" s="30"/>
      <c r="H33" s="30"/>
      <c r="I33" s="30"/>
      <c r="J33" s="31"/>
      <c r="K33" s="96">
        <v>481</v>
      </c>
      <c r="L33" s="105">
        <v>328</v>
      </c>
      <c r="M33" s="1">
        <f>COUNTA(K33:L33)</f>
        <v>2</v>
      </c>
      <c r="N33" s="185" t="str">
        <f>IF(M33=2," ","Не заполнено")</f>
        <v xml:space="preserve"> </v>
      </c>
    </row>
    <row r="34" spans="2:31" ht="12.9" customHeight="1" x14ac:dyDescent="0.25">
      <c r="B34" s="151" t="s">
        <v>67</v>
      </c>
      <c r="C34" s="29" t="s">
        <v>24</v>
      </c>
      <c r="D34" s="30"/>
      <c r="E34" s="30"/>
      <c r="F34" s="30"/>
      <c r="G34" s="30"/>
      <c r="H34" s="30"/>
      <c r="I34" s="30"/>
      <c r="J34" s="31"/>
      <c r="K34" s="96">
        <v>89</v>
      </c>
      <c r="L34" s="105">
        <v>50</v>
      </c>
      <c r="M34" s="1">
        <f>COUNTA(K34:L34)</f>
        <v>2</v>
      </c>
      <c r="N34" s="185" t="str">
        <f>IF(M34=2," ","Не заполнено")</f>
        <v xml:space="preserve"> </v>
      </c>
    </row>
    <row r="35" spans="2:31" ht="12.9" customHeight="1" thickBot="1" x14ac:dyDescent="0.3">
      <c r="B35" s="155" t="s">
        <v>68</v>
      </c>
      <c r="C35" s="32" t="s">
        <v>49</v>
      </c>
      <c r="D35" s="33"/>
      <c r="E35" s="33"/>
      <c r="F35" s="33"/>
      <c r="G35" s="33"/>
      <c r="H35" s="33"/>
      <c r="I35" s="33"/>
      <c r="J35" s="34"/>
      <c r="K35" s="96">
        <v>43</v>
      </c>
      <c r="L35" s="105">
        <v>0</v>
      </c>
      <c r="M35" s="1">
        <f>COUNTA(K35:L35)</f>
        <v>2</v>
      </c>
      <c r="N35" s="185" t="str">
        <f>IF(M35=2," ","Не заполнено")</f>
        <v xml:space="preserve"> </v>
      </c>
    </row>
    <row r="36" spans="2:31" ht="12.9" hidden="1" customHeight="1" x14ac:dyDescent="0.25">
      <c r="B36" s="158" t="s">
        <v>69</v>
      </c>
      <c r="C36" s="152"/>
      <c r="D36" s="35"/>
      <c r="E36" s="35"/>
      <c r="F36" s="35"/>
      <c r="G36" s="38"/>
      <c r="H36" s="38"/>
      <c r="I36" s="38"/>
      <c r="J36" s="159" t="s">
        <v>70</v>
      </c>
      <c r="K36" s="106">
        <f>K33/K32</f>
        <v>2.9329268292682928</v>
      </c>
      <c r="L36" s="107">
        <v>2</v>
      </c>
      <c r="M36" s="1"/>
    </row>
    <row r="37" spans="2:31" ht="12.9" hidden="1" customHeight="1" x14ac:dyDescent="0.25">
      <c r="B37" s="151" t="s">
        <v>71</v>
      </c>
      <c r="C37" s="152"/>
      <c r="D37" s="35"/>
      <c r="E37" s="35"/>
      <c r="F37" s="35"/>
      <c r="G37" s="38"/>
      <c r="H37" s="36"/>
      <c r="I37" s="37"/>
      <c r="J37" s="159" t="s">
        <v>72</v>
      </c>
      <c r="K37" s="100">
        <f>K35/K33</f>
        <v>8.9397089397089402E-2</v>
      </c>
      <c r="L37" s="108">
        <v>0</v>
      </c>
      <c r="M37" s="1"/>
    </row>
    <row r="38" spans="2:31" ht="12.9" hidden="1" customHeight="1" x14ac:dyDescent="0.25">
      <c r="B38" s="151" t="s">
        <v>73</v>
      </c>
      <c r="C38" s="152"/>
      <c r="D38" s="35"/>
      <c r="E38" s="35"/>
      <c r="F38" s="35"/>
      <c r="G38" s="38"/>
      <c r="H38" s="38"/>
      <c r="I38" s="39"/>
      <c r="J38" s="163" t="s">
        <v>74</v>
      </c>
      <c r="K38" s="101">
        <f>K34/K35</f>
        <v>2.0697674418604652</v>
      </c>
      <c r="L38" s="109" t="e">
        <v>#DIV/0!</v>
      </c>
      <c r="M38" s="1"/>
    </row>
    <row r="39" spans="2:31" ht="12.9" hidden="1" customHeight="1" thickBot="1" x14ac:dyDescent="0.3">
      <c r="B39" s="164" t="s">
        <v>75</v>
      </c>
      <c r="C39" s="152"/>
      <c r="D39" s="152"/>
      <c r="E39" s="152"/>
      <c r="F39" s="152"/>
      <c r="G39" s="152"/>
      <c r="H39" s="152"/>
      <c r="I39" s="152"/>
      <c r="J39" s="165" t="s">
        <v>76</v>
      </c>
      <c r="K39" s="102">
        <f>K37*K38</f>
        <v>0.18503118503118504</v>
      </c>
      <c r="L39" s="110" t="e">
        <v>#DIV/0!</v>
      </c>
      <c r="M39" s="1"/>
    </row>
    <row r="40" spans="2:31" ht="12.9" customHeight="1" x14ac:dyDescent="0.25">
      <c r="B40" s="166" t="s">
        <v>77</v>
      </c>
      <c r="C40" s="18" t="s">
        <v>78</v>
      </c>
      <c r="D40" s="19"/>
      <c r="E40" s="19"/>
      <c r="F40" s="19"/>
      <c r="G40" s="19"/>
      <c r="H40" s="19"/>
      <c r="I40" s="19"/>
      <c r="J40" s="20"/>
      <c r="K40" s="111">
        <f>K41+K42+K43+K44</f>
        <v>161</v>
      </c>
      <c r="L40" s="112">
        <v>161</v>
      </c>
      <c r="M40" s="1"/>
    </row>
    <row r="41" spans="2:31" ht="12.9" customHeight="1" x14ac:dyDescent="0.25">
      <c r="B41" s="151" t="s">
        <v>79</v>
      </c>
      <c r="C41" s="21" t="s">
        <v>138</v>
      </c>
      <c r="D41" s="11"/>
      <c r="E41" s="11"/>
      <c r="F41" s="11"/>
      <c r="G41" s="11"/>
      <c r="H41" s="11"/>
      <c r="I41" s="11"/>
      <c r="J41" s="42"/>
      <c r="K41" s="96">
        <v>161</v>
      </c>
      <c r="L41" s="96">
        <v>161</v>
      </c>
      <c r="M41" s="1">
        <f>COUNTA(K41:L41)</f>
        <v>2</v>
      </c>
      <c r="N41" s="185" t="str">
        <f>IF(M41=2," ","Не заполнено")</f>
        <v xml:space="preserve"> </v>
      </c>
    </row>
    <row r="42" spans="2:31" ht="12.9" customHeight="1" x14ac:dyDescent="0.25">
      <c r="B42" s="151" t="s">
        <v>80</v>
      </c>
      <c r="C42" s="21" t="s">
        <v>142</v>
      </c>
      <c r="D42" s="22"/>
      <c r="E42" s="22"/>
      <c r="F42" s="22"/>
      <c r="G42" s="22"/>
      <c r="H42" s="22"/>
      <c r="I42" s="22"/>
      <c r="J42" s="23"/>
      <c r="K42" s="96">
        <v>0</v>
      </c>
      <c r="L42" s="105">
        <v>0</v>
      </c>
      <c r="M42" s="1">
        <f>COUNTA(K42:L42)</f>
        <v>2</v>
      </c>
      <c r="N42" s="185" t="str">
        <f>IF(M42=2," ","Не заполнено")</f>
        <v xml:space="preserve"> </v>
      </c>
    </row>
    <row r="43" spans="2:31" ht="12.9" customHeight="1" x14ac:dyDescent="0.25">
      <c r="B43" s="158" t="s">
        <v>82</v>
      </c>
      <c r="C43" s="43" t="s">
        <v>81</v>
      </c>
      <c r="D43" s="44"/>
      <c r="E43" s="44"/>
      <c r="F43" s="44"/>
      <c r="G43" s="44"/>
      <c r="H43" s="44"/>
      <c r="I43" s="44"/>
      <c r="J43" s="45"/>
      <c r="K43" s="96">
        <v>0</v>
      </c>
      <c r="L43" s="105">
        <v>0</v>
      </c>
      <c r="M43" s="1">
        <f>COUNTA(K43:L43)</f>
        <v>2</v>
      </c>
      <c r="N43" s="185" t="str">
        <f>IF(M43=2," ","Не заполнено")</f>
        <v xml:space="preserve"> </v>
      </c>
      <c r="AE43" s="194"/>
    </row>
    <row r="44" spans="2:31" ht="12.9" customHeight="1" thickBot="1" x14ac:dyDescent="0.3">
      <c r="B44" s="158" t="s">
        <v>137</v>
      </c>
      <c r="C44" s="46" t="s">
        <v>143</v>
      </c>
      <c r="D44" s="47"/>
      <c r="E44" s="47"/>
      <c r="F44" s="47"/>
      <c r="G44" s="47"/>
      <c r="H44" s="47"/>
      <c r="I44" s="47"/>
      <c r="J44" s="48"/>
      <c r="K44" s="98">
        <v>0</v>
      </c>
      <c r="L44" s="99">
        <v>0</v>
      </c>
      <c r="M44" s="1">
        <f>COUNTA(K44:L44)</f>
        <v>2</v>
      </c>
      <c r="N44" s="185" t="str">
        <f>IF(M44=2," ","Не заполнено")</f>
        <v xml:space="preserve"> </v>
      </c>
      <c r="AE44" s="194"/>
    </row>
    <row r="45" spans="2:31" ht="43.5" customHeight="1" x14ac:dyDescent="0.25">
      <c r="B45" s="149" t="s">
        <v>83</v>
      </c>
      <c r="C45" s="242" t="s">
        <v>144</v>
      </c>
      <c r="D45" s="243"/>
      <c r="E45" s="243"/>
      <c r="F45" s="243"/>
      <c r="G45" s="243"/>
      <c r="H45" s="243"/>
      <c r="I45" s="243"/>
      <c r="J45" s="244"/>
      <c r="K45" s="113" t="s">
        <v>84</v>
      </c>
      <c r="L45" s="114">
        <v>12</v>
      </c>
      <c r="M45" s="1"/>
      <c r="AE45" s="194"/>
    </row>
    <row r="46" spans="2:31" ht="12.9" customHeight="1" x14ac:dyDescent="0.25">
      <c r="B46" s="158" t="s">
        <v>85</v>
      </c>
      <c r="C46" s="43" t="s">
        <v>145</v>
      </c>
      <c r="D46" s="44"/>
      <c r="E46" s="44"/>
      <c r="F46" s="44"/>
      <c r="G46" s="44"/>
      <c r="H46" s="44"/>
      <c r="I46" s="44"/>
      <c r="J46" s="45"/>
      <c r="K46" s="115">
        <v>67</v>
      </c>
      <c r="L46" s="105">
        <v>12</v>
      </c>
      <c r="M46" s="1">
        <f>COUNTA(K46:L46)</f>
        <v>2</v>
      </c>
      <c r="N46" s="185" t="str">
        <f>IF(M46=2," ","Не заполнено")</f>
        <v xml:space="preserve"> </v>
      </c>
      <c r="AE46" s="194"/>
    </row>
    <row r="47" spans="2:31" ht="12.9" customHeight="1" x14ac:dyDescent="0.25">
      <c r="B47" s="151" t="s">
        <v>86</v>
      </c>
      <c r="C47" s="32" t="s">
        <v>87</v>
      </c>
      <c r="D47" s="33"/>
      <c r="E47" s="33"/>
      <c r="F47" s="33"/>
      <c r="G47" s="33"/>
      <c r="H47" s="33"/>
      <c r="I47" s="33"/>
      <c r="J47" s="34"/>
      <c r="K47" s="115">
        <v>67</v>
      </c>
      <c r="L47" s="105">
        <v>12</v>
      </c>
      <c r="M47" s="1">
        <f>COUNTA(K47:L47)</f>
        <v>2</v>
      </c>
      <c r="N47" s="185" t="str">
        <f>IF(M47=2," ","Не заполнено")</f>
        <v xml:space="preserve"> </v>
      </c>
      <c r="AE47" s="194"/>
    </row>
    <row r="48" spans="2:31" ht="12.9" hidden="1" customHeight="1" x14ac:dyDescent="0.25">
      <c r="B48" s="151" t="s">
        <v>88</v>
      </c>
      <c r="C48" s="152"/>
      <c r="D48" s="167"/>
      <c r="E48" s="167"/>
      <c r="F48" s="167"/>
      <c r="G48" s="167"/>
      <c r="H48" s="167"/>
      <c r="I48" s="167"/>
      <c r="J48" s="168" t="s">
        <v>89</v>
      </c>
      <c r="K48" s="116">
        <f>K47/K46</f>
        <v>1</v>
      </c>
      <c r="L48" s="116">
        <v>1</v>
      </c>
      <c r="M48" s="1"/>
      <c r="N48" s="185"/>
      <c r="AE48" s="194"/>
    </row>
    <row r="49" spans="2:37" ht="12.9" customHeight="1" x14ac:dyDescent="0.25">
      <c r="B49" s="151" t="s">
        <v>90</v>
      </c>
      <c r="C49" s="21" t="s">
        <v>146</v>
      </c>
      <c r="D49" s="22"/>
      <c r="E49" s="22"/>
      <c r="F49" s="22"/>
      <c r="G49" s="22"/>
      <c r="H49" s="22"/>
      <c r="I49" s="22"/>
      <c r="J49" s="23"/>
      <c r="K49" s="115">
        <v>0</v>
      </c>
      <c r="L49" s="105">
        <v>0</v>
      </c>
      <c r="M49" s="1">
        <f>COUNTA(K49:L49)</f>
        <v>2</v>
      </c>
      <c r="N49" s="185" t="str">
        <f>IF(M49=2," ","Не заполнено")</f>
        <v xml:space="preserve"> </v>
      </c>
      <c r="O49" s="14" t="s">
        <v>91</v>
      </c>
      <c r="P49" s="184" t="s">
        <v>92</v>
      </c>
      <c r="Q49" s="198">
        <v>5</v>
      </c>
      <c r="R49" s="14" t="str">
        <f t="shared" ref="R49:R63" si="0">CONCATENATE(O49,P49,Q49)</f>
        <v>Результаты!BO5</v>
      </c>
      <c r="AE49" s="194"/>
    </row>
    <row r="50" spans="2:37" ht="12.9" customHeight="1" thickBot="1" x14ac:dyDescent="0.3">
      <c r="B50" s="151" t="s">
        <v>93</v>
      </c>
      <c r="C50" s="21" t="s">
        <v>94</v>
      </c>
      <c r="D50" s="22"/>
      <c r="E50" s="22"/>
      <c r="F50" s="22"/>
      <c r="G50" s="22"/>
      <c r="H50" s="22"/>
      <c r="I50" s="22"/>
      <c r="J50" s="50"/>
      <c r="K50" s="115">
        <v>0</v>
      </c>
      <c r="L50" s="105">
        <v>0</v>
      </c>
      <c r="M50" s="1">
        <f>COUNTA(K50:L50)</f>
        <v>2</v>
      </c>
      <c r="N50" s="185" t="str">
        <f>IF(M50=2," ","Не заполнено")</f>
        <v xml:space="preserve"> </v>
      </c>
      <c r="O50" s="14" t="s">
        <v>91</v>
      </c>
      <c r="P50" s="184" t="s">
        <v>92</v>
      </c>
      <c r="Q50" s="198">
        <v>6</v>
      </c>
      <c r="R50" s="14" t="str">
        <f t="shared" si="0"/>
        <v>Результаты!BO6</v>
      </c>
      <c r="AE50" s="194"/>
    </row>
    <row r="51" spans="2:37" ht="12.9" hidden="1" customHeight="1" thickBot="1" x14ac:dyDescent="0.3">
      <c r="B51" s="161" t="s">
        <v>95</v>
      </c>
      <c r="C51" s="152"/>
      <c r="D51" s="169"/>
      <c r="E51" s="169"/>
      <c r="F51" s="169"/>
      <c r="G51" s="169"/>
      <c r="H51" s="169"/>
      <c r="I51" s="169"/>
      <c r="J51" s="170" t="s">
        <v>96</v>
      </c>
      <c r="K51" s="229" t="e">
        <f>K50/K49</f>
        <v>#DIV/0!</v>
      </c>
      <c r="L51" s="229" t="e">
        <v>#DIV/0!</v>
      </c>
      <c r="M51" s="1"/>
      <c r="N51" s="185"/>
      <c r="O51" s="14" t="s">
        <v>91</v>
      </c>
      <c r="P51" s="184" t="s">
        <v>92</v>
      </c>
      <c r="Q51" s="198">
        <v>7</v>
      </c>
      <c r="R51" s="14" t="str">
        <f t="shared" si="0"/>
        <v>Результаты!BO7</v>
      </c>
    </row>
    <row r="52" spans="2:37" ht="12.9" customHeight="1" x14ac:dyDescent="0.25">
      <c r="B52" s="149" t="s">
        <v>147</v>
      </c>
      <c r="C52" s="18" t="s">
        <v>98</v>
      </c>
      <c r="D52" s="19"/>
      <c r="E52" s="19"/>
      <c r="F52" s="19"/>
      <c r="G52" s="19"/>
      <c r="H52" s="19"/>
      <c r="I52" s="19"/>
      <c r="J52" s="51" t="s">
        <v>99</v>
      </c>
      <c r="K52" s="227">
        <v>0</v>
      </c>
      <c r="L52" s="227">
        <v>0</v>
      </c>
      <c r="M52" s="1">
        <f>COUNTA(K52:L52)</f>
        <v>2</v>
      </c>
      <c r="N52" s="185" t="str">
        <f>IF(M52=2," ","Не заполнено")</f>
        <v xml:space="preserve"> </v>
      </c>
      <c r="O52" s="14" t="s">
        <v>91</v>
      </c>
      <c r="P52" s="184" t="s">
        <v>92</v>
      </c>
      <c r="Q52" s="198">
        <v>8</v>
      </c>
      <c r="R52" s="14" t="str">
        <f t="shared" si="0"/>
        <v>Результаты!BO8</v>
      </c>
    </row>
    <row r="53" spans="2:37" ht="12.9" customHeight="1" x14ac:dyDescent="0.25">
      <c r="B53" s="151"/>
      <c r="C53" s="52" t="s">
        <v>100</v>
      </c>
      <c r="D53" s="53"/>
      <c r="E53" s="53"/>
      <c r="F53" s="53"/>
      <c r="G53" s="53"/>
      <c r="H53" s="53"/>
      <c r="I53" s="53"/>
      <c r="J53" s="152"/>
      <c r="K53" s="117" t="s">
        <v>84</v>
      </c>
      <c r="L53" s="117" t="s">
        <v>84</v>
      </c>
      <c r="M53" s="1"/>
      <c r="O53" s="14" t="s">
        <v>91</v>
      </c>
      <c r="P53" s="184" t="s">
        <v>92</v>
      </c>
      <c r="Q53" s="198">
        <v>9</v>
      </c>
      <c r="R53" s="14" t="str">
        <f t="shared" si="0"/>
        <v>Результаты!BO9</v>
      </c>
      <c r="AE53" s="194"/>
    </row>
    <row r="54" spans="2:37" ht="12.9" customHeight="1" x14ac:dyDescent="0.25">
      <c r="B54" s="151" t="s">
        <v>97</v>
      </c>
      <c r="C54" s="21" t="s">
        <v>101</v>
      </c>
      <c r="D54" s="22"/>
      <c r="E54" s="22"/>
      <c r="F54" s="22"/>
      <c r="G54" s="22"/>
      <c r="H54" s="22"/>
      <c r="I54" s="22"/>
      <c r="J54" s="22"/>
      <c r="K54" s="115">
        <v>0</v>
      </c>
      <c r="L54" s="118">
        <v>0</v>
      </c>
      <c r="M54" s="1">
        <f>COUNTA(K54:L54)</f>
        <v>2</v>
      </c>
      <c r="N54" s="185" t="str">
        <f>IF(M54=2," ","Не заполнено")</f>
        <v xml:space="preserve"> </v>
      </c>
      <c r="O54" s="14" t="s">
        <v>91</v>
      </c>
      <c r="P54" s="184" t="s">
        <v>92</v>
      </c>
      <c r="Q54" s="198">
        <v>10</v>
      </c>
      <c r="R54" s="14" t="str">
        <f t="shared" si="0"/>
        <v>Результаты!BO10</v>
      </c>
      <c r="AE54" s="194"/>
    </row>
    <row r="55" spans="2:37" ht="12.9" customHeight="1" x14ac:dyDescent="0.25">
      <c r="B55" s="151" t="s">
        <v>103</v>
      </c>
      <c r="C55" s="21" t="s">
        <v>150</v>
      </c>
      <c r="D55" s="22"/>
      <c r="E55" s="22"/>
      <c r="F55" s="22"/>
      <c r="G55" s="22"/>
      <c r="H55" s="22"/>
      <c r="I55" s="22"/>
      <c r="J55" s="22"/>
      <c r="K55" s="115">
        <v>0</v>
      </c>
      <c r="L55" s="118">
        <v>0</v>
      </c>
      <c r="M55" s="1">
        <f t="shared" ref="M55:M56" si="1">COUNTA(K55:L55)</f>
        <v>2</v>
      </c>
      <c r="N55" s="185" t="str">
        <f t="shared" ref="N55:N56" si="2">IF(M55=2," ","Не заполнено")</f>
        <v xml:space="preserve"> </v>
      </c>
      <c r="P55" s="184"/>
      <c r="Q55" s="198"/>
      <c r="AE55" s="194"/>
      <c r="AJ55" s="253" t="s">
        <v>358</v>
      </c>
      <c r="AK55" s="253"/>
    </row>
    <row r="56" spans="2:37" ht="12.9" customHeight="1" x14ac:dyDescent="0.25">
      <c r="B56" s="151" t="s">
        <v>148</v>
      </c>
      <c r="C56" s="21" t="s">
        <v>107</v>
      </c>
      <c r="D56" s="22"/>
      <c r="E56" s="22"/>
      <c r="F56" s="22"/>
      <c r="G56" s="22"/>
      <c r="H56" s="22"/>
      <c r="I56" s="22"/>
      <c r="J56" s="22"/>
      <c r="K56" s="115">
        <v>0</v>
      </c>
      <c r="L56" s="118">
        <v>0</v>
      </c>
      <c r="M56" s="1">
        <f t="shared" si="1"/>
        <v>2</v>
      </c>
      <c r="N56" s="185" t="str">
        <f t="shared" si="2"/>
        <v xml:space="preserve"> </v>
      </c>
      <c r="P56" s="184"/>
      <c r="Q56" s="198"/>
      <c r="AE56" s="194"/>
    </row>
    <row r="57" spans="2:37" ht="12.9" customHeight="1" thickBot="1" x14ac:dyDescent="0.3">
      <c r="B57" s="182" t="s">
        <v>149</v>
      </c>
      <c r="C57" s="224" t="s">
        <v>102</v>
      </c>
      <c r="D57" s="225"/>
      <c r="E57" s="225"/>
      <c r="F57" s="225"/>
      <c r="G57" s="225"/>
      <c r="H57" s="225"/>
      <c r="I57" s="152"/>
      <c r="J57" s="152"/>
      <c r="K57" s="98">
        <v>0</v>
      </c>
      <c r="L57" s="228">
        <v>0</v>
      </c>
      <c r="M57" s="1">
        <f>COUNTA(K57:L57)</f>
        <v>2</v>
      </c>
      <c r="N57" s="185" t="str">
        <f>IF(M57=2," ","Не заполнено")</f>
        <v xml:space="preserve"> </v>
      </c>
      <c r="O57" s="14" t="s">
        <v>91</v>
      </c>
      <c r="P57" s="184" t="s">
        <v>92</v>
      </c>
      <c r="Q57" s="198">
        <v>11</v>
      </c>
      <c r="R57" s="14" t="str">
        <f t="shared" si="0"/>
        <v>Результаты!BO11</v>
      </c>
      <c r="AE57" s="194"/>
    </row>
    <row r="58" spans="2:37" ht="12.9" customHeight="1" x14ac:dyDescent="0.25">
      <c r="B58" s="149" t="s">
        <v>109</v>
      </c>
      <c r="C58" s="18" t="s">
        <v>104</v>
      </c>
      <c r="D58" s="19"/>
      <c r="E58" s="19"/>
      <c r="F58" s="19"/>
      <c r="G58" s="19"/>
      <c r="H58" s="19"/>
      <c r="I58" s="19"/>
      <c r="J58" s="226" t="s">
        <v>99</v>
      </c>
      <c r="K58" s="227">
        <v>0</v>
      </c>
      <c r="L58" s="227">
        <v>0</v>
      </c>
      <c r="M58" s="1">
        <f>COUNTA(K58:L58)</f>
        <v>2</v>
      </c>
      <c r="N58" s="185" t="str">
        <f>IF(M58=2," ","Не заполнено")</f>
        <v xml:space="preserve"> </v>
      </c>
      <c r="O58" s="14" t="s">
        <v>91</v>
      </c>
      <c r="P58" s="184" t="s">
        <v>92</v>
      </c>
      <c r="Q58" s="198">
        <v>12</v>
      </c>
      <c r="R58" s="14" t="str">
        <f t="shared" si="0"/>
        <v>Результаты!BO12</v>
      </c>
      <c r="AE58" s="199" t="str">
        <f>IF(IF($K$54&gt;0, $K$58&lt;$K$52+$K$54, 0), "Проверить число пострадавших: при групповых несчастных случаях кол-во пострадавших не может равнятся кол-ву случаев", " ")</f>
        <v xml:space="preserve"> </v>
      </c>
    </row>
    <row r="59" spans="2:37" ht="12.9" customHeight="1" x14ac:dyDescent="0.25">
      <c r="B59" s="171"/>
      <c r="C59" s="55" t="s">
        <v>100</v>
      </c>
      <c r="D59" s="53"/>
      <c r="E59" s="53"/>
      <c r="F59" s="53"/>
      <c r="G59" s="53"/>
      <c r="H59" s="53"/>
      <c r="I59" s="53"/>
      <c r="J59" s="152"/>
      <c r="K59" s="117" t="s">
        <v>84</v>
      </c>
      <c r="L59" s="117" t="s">
        <v>84</v>
      </c>
      <c r="M59" s="1"/>
      <c r="O59" s="14" t="s">
        <v>91</v>
      </c>
      <c r="P59" s="184" t="s">
        <v>92</v>
      </c>
      <c r="Q59" s="198">
        <v>13</v>
      </c>
      <c r="R59" s="14" t="str">
        <f t="shared" si="0"/>
        <v>Результаты!BO13</v>
      </c>
      <c r="T59" s="188" t="s">
        <v>105</v>
      </c>
      <c r="AE59" s="194"/>
    </row>
    <row r="60" spans="2:37" ht="12.9" customHeight="1" x14ac:dyDescent="0.25">
      <c r="B60" s="151" t="s">
        <v>110</v>
      </c>
      <c r="C60" s="54" t="s">
        <v>106</v>
      </c>
      <c r="D60" s="22"/>
      <c r="E60" s="22"/>
      <c r="F60" s="22"/>
      <c r="G60" s="22"/>
      <c r="H60" s="22"/>
      <c r="I60" s="22"/>
      <c r="J60" s="23"/>
      <c r="K60" s="119">
        <v>0</v>
      </c>
      <c r="L60" s="119">
        <v>0</v>
      </c>
      <c r="M60" s="1">
        <f>COUNTA(K60:L60)</f>
        <v>2</v>
      </c>
      <c r="N60" s="185" t="str">
        <f>IF(M60=2," ","Не заполнено")</f>
        <v xml:space="preserve"> </v>
      </c>
      <c r="O60" s="14" t="s">
        <v>91</v>
      </c>
      <c r="P60" s="184" t="s">
        <v>92</v>
      </c>
      <c r="Q60" s="198">
        <v>14</v>
      </c>
      <c r="R60" s="14" t="str">
        <f t="shared" si="0"/>
        <v>Результаты!BO14</v>
      </c>
      <c r="T60" s="186"/>
      <c r="AE60" s="194"/>
    </row>
    <row r="61" spans="2:37" ht="12.9" customHeight="1" thickBot="1" x14ac:dyDescent="0.3">
      <c r="B61" s="155" t="s">
        <v>151</v>
      </c>
      <c r="C61" s="56" t="s">
        <v>107</v>
      </c>
      <c r="D61" s="57"/>
      <c r="E61" s="57"/>
      <c r="F61" s="57"/>
      <c r="G61" s="57"/>
      <c r="H61" s="57"/>
      <c r="I61" s="57"/>
      <c r="J61" s="50"/>
      <c r="K61" s="228">
        <v>0</v>
      </c>
      <c r="L61" s="228">
        <v>0</v>
      </c>
      <c r="M61" s="1">
        <f>COUNTA(K61:L61)</f>
        <v>2</v>
      </c>
      <c r="N61" s="185" t="str">
        <f>IF(M61=2," ","Не заполнено")</f>
        <v xml:space="preserve"> </v>
      </c>
      <c r="O61" s="14" t="s">
        <v>91</v>
      </c>
      <c r="P61" s="184" t="s">
        <v>92</v>
      </c>
      <c r="Q61" s="198">
        <v>15</v>
      </c>
      <c r="R61" s="14" t="str">
        <f t="shared" si="0"/>
        <v>Результаты!BO15</v>
      </c>
      <c r="T61" s="200">
        <v>1</v>
      </c>
      <c r="U61" s="201" t="s">
        <v>108</v>
      </c>
      <c r="AE61" s="194"/>
    </row>
    <row r="62" spans="2:37" ht="28.5" customHeight="1" x14ac:dyDescent="0.25">
      <c r="B62" s="149" t="s">
        <v>112</v>
      </c>
      <c r="C62" s="242" t="s">
        <v>154</v>
      </c>
      <c r="D62" s="243"/>
      <c r="E62" s="243"/>
      <c r="F62" s="243"/>
      <c r="G62" s="243"/>
      <c r="H62" s="243"/>
      <c r="I62" s="243"/>
      <c r="J62" s="244"/>
      <c r="K62" s="120">
        <v>724</v>
      </c>
      <c r="L62" s="120">
        <v>804</v>
      </c>
      <c r="M62" s="1">
        <f>COUNTA(K62:L62)</f>
        <v>2</v>
      </c>
      <c r="N62" s="185" t="str">
        <f>IF(M62=2," ","Не заполнено")</f>
        <v xml:space="preserve"> </v>
      </c>
      <c r="O62" s="14" t="s">
        <v>91</v>
      </c>
      <c r="P62" s="184" t="s">
        <v>92</v>
      </c>
      <c r="Q62" s="198">
        <v>16</v>
      </c>
      <c r="R62" s="14" t="str">
        <f t="shared" si="0"/>
        <v>Результаты!BO16</v>
      </c>
      <c r="T62" s="186"/>
      <c r="AE62" s="194"/>
    </row>
    <row r="63" spans="2:37" ht="0.75" customHeight="1" thickBot="1" x14ac:dyDescent="0.3">
      <c r="B63" s="161" t="s">
        <v>114</v>
      </c>
      <c r="C63" s="152"/>
      <c r="D63" s="58"/>
      <c r="E63" s="58"/>
      <c r="F63" s="58"/>
      <c r="G63" s="58"/>
      <c r="H63" s="58"/>
      <c r="I63" s="152"/>
      <c r="J63" s="172" t="s">
        <v>173</v>
      </c>
      <c r="K63" s="121">
        <f>K72/K62</f>
        <v>0.76918508287292819</v>
      </c>
      <c r="L63" s="121">
        <v>0.7169029850746268</v>
      </c>
      <c r="M63" s="1"/>
      <c r="N63" s="185"/>
      <c r="O63" s="14" t="s">
        <v>91</v>
      </c>
      <c r="P63" s="184" t="s">
        <v>92</v>
      </c>
      <c r="Q63" s="184">
        <v>17</v>
      </c>
      <c r="R63" s="14" t="str">
        <f t="shared" si="0"/>
        <v>Результаты!BO17</v>
      </c>
      <c r="T63" s="202"/>
      <c r="U63" s="14" t="s">
        <v>111</v>
      </c>
    </row>
    <row r="64" spans="2:37" ht="36" customHeight="1" thickBot="1" x14ac:dyDescent="0.3">
      <c r="B64" s="149" t="s">
        <v>152</v>
      </c>
      <c r="C64" s="245" t="s">
        <v>113</v>
      </c>
      <c r="D64" s="246"/>
      <c r="E64" s="246"/>
      <c r="F64" s="246"/>
      <c r="G64" s="246"/>
      <c r="H64" s="246"/>
      <c r="I64" s="246"/>
      <c r="J64" s="247"/>
      <c r="K64" s="92">
        <v>3</v>
      </c>
      <c r="L64" s="122">
        <v>1</v>
      </c>
      <c r="M64" s="1">
        <f>COUNTA(K64:L64)</f>
        <v>2</v>
      </c>
      <c r="N64" s="185" t="str">
        <f>IF(M64=2," ","Не заполнено")</f>
        <v xml:space="preserve"> </v>
      </c>
      <c r="T64" s="186"/>
    </row>
    <row r="65" spans="2:35" ht="15" hidden="1" customHeight="1" thickBot="1" x14ac:dyDescent="0.35">
      <c r="B65" s="161" t="s">
        <v>118</v>
      </c>
      <c r="C65" s="152"/>
      <c r="D65" s="173"/>
      <c r="E65" s="173"/>
      <c r="F65" s="173"/>
      <c r="G65" s="173"/>
      <c r="H65" s="173"/>
      <c r="I65" s="152"/>
      <c r="J65" s="174" t="s">
        <v>174</v>
      </c>
      <c r="K65" s="123">
        <f>K69/K64</f>
        <v>24.190666666666669</v>
      </c>
      <c r="L65" s="123">
        <v>24.905999999999999</v>
      </c>
      <c r="M65" s="1"/>
      <c r="T65" s="186"/>
    </row>
    <row r="66" spans="2:35" ht="15" customHeight="1" x14ac:dyDescent="0.25">
      <c r="B66" s="149" t="s">
        <v>153</v>
      </c>
      <c r="C66" s="18" t="s">
        <v>140</v>
      </c>
      <c r="D66" s="19"/>
      <c r="E66" s="19"/>
      <c r="F66" s="19"/>
      <c r="G66" s="19"/>
      <c r="H66" s="19"/>
      <c r="I66" s="19"/>
      <c r="J66" s="90"/>
      <c r="K66" s="59">
        <f>K72+K73+K75+K77+K79</f>
        <v>26408.061999999998</v>
      </c>
      <c r="L66" s="59">
        <v>25143.034000000003</v>
      </c>
      <c r="M66" s="1"/>
      <c r="O66" s="203"/>
      <c r="T66" s="186"/>
      <c r="AH66" s="252" t="s">
        <v>163</v>
      </c>
      <c r="AI66" s="254">
        <v>556.89</v>
      </c>
    </row>
    <row r="67" spans="2:35" ht="12.9" hidden="1" customHeight="1" x14ac:dyDescent="0.25">
      <c r="B67" s="158" t="s">
        <v>115</v>
      </c>
      <c r="C67" s="152"/>
      <c r="D67" s="60"/>
      <c r="E67" s="60"/>
      <c r="F67" s="60"/>
      <c r="G67" s="60"/>
      <c r="H67" s="60"/>
      <c r="I67" s="22"/>
      <c r="J67" s="175" t="s">
        <v>175</v>
      </c>
      <c r="K67" s="124">
        <f>K66/K14</f>
        <v>161.02476829268292</v>
      </c>
      <c r="L67" s="125">
        <v>153.31118292682928</v>
      </c>
      <c r="M67" s="1"/>
      <c r="T67" s="186"/>
      <c r="AH67" s="252" t="s">
        <v>164</v>
      </c>
      <c r="AI67" s="254">
        <v>996.48299999999995</v>
      </c>
    </row>
    <row r="68" spans="2:35" ht="12.9" hidden="1" customHeight="1" x14ac:dyDescent="0.25">
      <c r="B68" s="158" t="s">
        <v>116</v>
      </c>
      <c r="C68" s="152"/>
      <c r="D68" s="60"/>
      <c r="E68" s="60"/>
      <c r="F68" s="60"/>
      <c r="G68" s="60"/>
      <c r="H68" s="60"/>
      <c r="I68" s="176"/>
      <c r="J68" s="177" t="s">
        <v>176</v>
      </c>
      <c r="K68" s="126">
        <f>K66/K15*1000</f>
        <v>2348.844792315218</v>
      </c>
      <c r="L68" s="127">
        <v>2220.7237237237241</v>
      </c>
      <c r="M68" s="1"/>
      <c r="T68" s="186" t="s">
        <v>117</v>
      </c>
      <c r="U68" s="204">
        <f>K68</f>
        <v>2348.844792315218</v>
      </c>
      <c r="V68" s="201" t="s">
        <v>181</v>
      </c>
      <c r="AH68" s="252"/>
      <c r="AI68" s="254">
        <v>88.631415102730585</v>
      </c>
    </row>
    <row r="69" spans="2:35" ht="12.9" customHeight="1" x14ac:dyDescent="0.25">
      <c r="B69" s="151" t="s">
        <v>155</v>
      </c>
      <c r="C69" s="21" t="s">
        <v>162</v>
      </c>
      <c r="D69" s="22"/>
      <c r="E69" s="22"/>
      <c r="F69" s="22"/>
      <c r="G69" s="22"/>
      <c r="H69" s="22"/>
      <c r="I69" s="22"/>
      <c r="J69" s="178" t="s">
        <v>133</v>
      </c>
      <c r="K69" s="61">
        <v>72.572000000000003</v>
      </c>
      <c r="L69" s="61">
        <v>24.905999999999999</v>
      </c>
      <c r="M69" s="1">
        <f>COUNTA(K69:L69)</f>
        <v>2</v>
      </c>
      <c r="N69" s="185" t="str">
        <f>IF(M69=2," ","Не заполнено")</f>
        <v xml:space="preserve"> </v>
      </c>
      <c r="AH69" s="14" t="s">
        <v>164</v>
      </c>
      <c r="AI69" s="254">
        <v>996.5</v>
      </c>
    </row>
    <row r="70" spans="2:35" ht="12.9" hidden="1" customHeight="1" x14ac:dyDescent="0.25">
      <c r="B70" s="151" t="s">
        <v>119</v>
      </c>
      <c r="C70" s="152"/>
      <c r="D70" s="62"/>
      <c r="E70" s="62"/>
      <c r="F70" s="62"/>
      <c r="G70" s="62"/>
      <c r="H70" s="62"/>
      <c r="I70" s="62"/>
      <c r="J70" s="179" t="s">
        <v>120</v>
      </c>
      <c r="K70" s="128">
        <f>K69/K66</f>
        <v>2.7481001824367123E-3</v>
      </c>
      <c r="L70" s="129">
        <v>9.9057257767698188E-4</v>
      </c>
      <c r="M70" s="1"/>
      <c r="T70" s="205" t="s">
        <v>121</v>
      </c>
      <c r="U70" s="2" t="s">
        <v>122</v>
      </c>
      <c r="AA70" s="188" t="s">
        <v>123</v>
      </c>
      <c r="AH70" s="252" t="s">
        <v>165</v>
      </c>
      <c r="AI70" s="254"/>
    </row>
    <row r="71" spans="2:35" ht="12.9" customHeight="1" x14ac:dyDescent="0.25">
      <c r="B71" s="151" t="s">
        <v>156</v>
      </c>
      <c r="C71" s="21" t="s">
        <v>168</v>
      </c>
      <c r="D71" s="22"/>
      <c r="E71" s="22"/>
      <c r="F71" s="22"/>
      <c r="G71" s="22"/>
      <c r="H71" s="22"/>
      <c r="I71" s="22"/>
      <c r="J71" s="23"/>
      <c r="K71" s="130" t="s">
        <v>84</v>
      </c>
      <c r="L71" s="130" t="s">
        <v>84</v>
      </c>
      <c r="M71" s="1"/>
      <c r="AH71" s="252" t="s">
        <v>165</v>
      </c>
      <c r="AI71" s="254">
        <v>22330.69</v>
      </c>
    </row>
    <row r="72" spans="2:35" ht="12.9" customHeight="1" x14ac:dyDescent="0.25">
      <c r="B72" s="151" t="s">
        <v>157</v>
      </c>
      <c r="C72" s="21" t="s">
        <v>163</v>
      </c>
      <c r="D72" s="22"/>
      <c r="E72" s="22"/>
      <c r="F72" s="22"/>
      <c r="G72" s="22"/>
      <c r="H72" s="22"/>
      <c r="I72" s="22"/>
      <c r="J72" s="178" t="s">
        <v>133</v>
      </c>
      <c r="K72" s="61">
        <v>556.89</v>
      </c>
      <c r="L72" s="61">
        <v>576.39</v>
      </c>
      <c r="M72" s="1">
        <f>COUNTA(K72:L72)</f>
        <v>2</v>
      </c>
      <c r="N72" s="185" t="str">
        <f t="shared" ref="N72:N79" si="3">IF(M72=2," ","Не заполнено")</f>
        <v xml:space="preserve"> </v>
      </c>
      <c r="AH72" s="252" t="s">
        <v>166</v>
      </c>
      <c r="AI72" s="254">
        <v>688.53</v>
      </c>
    </row>
    <row r="73" spans="2:35" ht="12.9" customHeight="1" x14ac:dyDescent="0.25">
      <c r="B73" s="151" t="s">
        <v>158</v>
      </c>
      <c r="C73" s="21" t="s">
        <v>164</v>
      </c>
      <c r="D73" s="22"/>
      <c r="E73" s="22"/>
      <c r="F73" s="22"/>
      <c r="G73" s="22"/>
      <c r="H73" s="22"/>
      <c r="I73" s="22"/>
      <c r="J73" s="178" t="s">
        <v>133</v>
      </c>
      <c r="K73" s="61">
        <v>996.48299999999995</v>
      </c>
      <c r="L73" s="61">
        <v>1348.77</v>
      </c>
      <c r="M73" s="1">
        <f>COUNTA(K73:L73)</f>
        <v>2</v>
      </c>
      <c r="N73" s="185" t="str">
        <f t="shared" si="3"/>
        <v xml:space="preserve"> </v>
      </c>
      <c r="AH73" s="252" t="s">
        <v>167</v>
      </c>
      <c r="AI73" s="254">
        <v>61.240772035933468</v>
      </c>
    </row>
    <row r="74" spans="2:35" ht="12.9" hidden="1" customHeight="1" x14ac:dyDescent="0.25">
      <c r="B74" s="151" t="s">
        <v>124</v>
      </c>
      <c r="C74" s="180"/>
      <c r="D74" s="62"/>
      <c r="E74" s="62"/>
      <c r="F74" s="62"/>
      <c r="G74" s="62"/>
      <c r="H74" s="62"/>
      <c r="I74" s="22"/>
      <c r="J74" s="175" t="s">
        <v>177</v>
      </c>
      <c r="K74" s="131">
        <f>K73/K15*1000</f>
        <v>88.631415102730585</v>
      </c>
      <c r="L74" s="132">
        <v>119.12824589295178</v>
      </c>
      <c r="M74" s="1"/>
      <c r="N74" s="185"/>
      <c r="AI74" s="14">
        <v>1835.4690000000001</v>
      </c>
    </row>
    <row r="75" spans="2:35" ht="12.9" customHeight="1" x14ac:dyDescent="0.25">
      <c r="B75" s="151" t="s">
        <v>159</v>
      </c>
      <c r="C75" s="63" t="s">
        <v>165</v>
      </c>
      <c r="D75" s="64"/>
      <c r="E75" s="64"/>
      <c r="F75" s="64"/>
      <c r="G75" s="64"/>
      <c r="H75" s="64"/>
      <c r="I75" s="64"/>
      <c r="J75" s="181" t="s">
        <v>133</v>
      </c>
      <c r="K75" s="61">
        <v>22330.69</v>
      </c>
      <c r="L75" s="61">
        <v>20656.946000000004</v>
      </c>
      <c r="M75" s="1">
        <f>COUNTA(K75:L75)</f>
        <v>2</v>
      </c>
      <c r="N75" s="185" t="str">
        <f t="shared" si="3"/>
        <v xml:space="preserve"> </v>
      </c>
    </row>
    <row r="76" spans="2:35" ht="12.9" hidden="1" customHeight="1" x14ac:dyDescent="0.25">
      <c r="B76" s="151" t="s">
        <v>125</v>
      </c>
      <c r="C76" s="152"/>
      <c r="D76" s="65"/>
      <c r="E76" s="65"/>
      <c r="F76" s="65"/>
      <c r="G76" s="65"/>
      <c r="H76" s="65"/>
      <c r="I76" s="176"/>
      <c r="J76" s="177" t="s">
        <v>178</v>
      </c>
      <c r="K76" s="133">
        <f>K75/K15*1000</f>
        <v>1986.186071333274</v>
      </c>
      <c r="L76" s="134">
        <v>1824.4962020844378</v>
      </c>
      <c r="M76" s="1"/>
      <c r="N76" s="185"/>
    </row>
    <row r="77" spans="2:35" ht="12.9" customHeight="1" x14ac:dyDescent="0.25">
      <c r="B77" s="151" t="s">
        <v>160</v>
      </c>
      <c r="C77" s="54" t="s">
        <v>166</v>
      </c>
      <c r="D77" s="55"/>
      <c r="E77" s="55"/>
      <c r="F77" s="55"/>
      <c r="G77" s="55"/>
      <c r="H77" s="55"/>
      <c r="I77" s="55"/>
      <c r="J77" s="178" t="s">
        <v>133</v>
      </c>
      <c r="K77" s="135">
        <v>688.53</v>
      </c>
      <c r="L77" s="61">
        <v>376.14400000000001</v>
      </c>
      <c r="M77" s="1">
        <f>COUNTA(K77:L77)</f>
        <v>2</v>
      </c>
      <c r="N77" s="185" t="str">
        <f t="shared" si="3"/>
        <v xml:space="preserve"> </v>
      </c>
    </row>
    <row r="78" spans="2:35" ht="12.9" hidden="1" customHeight="1" x14ac:dyDescent="0.25">
      <c r="B78" s="182" t="s">
        <v>126</v>
      </c>
      <c r="C78" s="152"/>
      <c r="D78" s="66"/>
      <c r="E78" s="66"/>
      <c r="F78" s="66"/>
      <c r="G78" s="66"/>
      <c r="H78" s="66"/>
      <c r="I78" s="176"/>
      <c r="J78" s="177" t="s">
        <v>179</v>
      </c>
      <c r="K78" s="131">
        <f>K77/K15*1000</f>
        <v>61.240772035933468</v>
      </c>
      <c r="L78" s="132">
        <v>33.222398869457692</v>
      </c>
      <c r="M78" s="1"/>
      <c r="N78" s="185"/>
    </row>
    <row r="79" spans="2:35" ht="12.9" customHeight="1" thickBot="1" x14ac:dyDescent="0.3">
      <c r="B79" s="155" t="s">
        <v>161</v>
      </c>
      <c r="C79" s="56" t="s">
        <v>167</v>
      </c>
      <c r="D79" s="67"/>
      <c r="E79" s="67"/>
      <c r="F79" s="67"/>
      <c r="G79" s="67"/>
      <c r="H79" s="67"/>
      <c r="I79" s="67"/>
      <c r="J79" s="183" t="s">
        <v>133</v>
      </c>
      <c r="K79" s="136">
        <v>1835.4690000000001</v>
      </c>
      <c r="L79" s="136">
        <v>2184.7840000000001</v>
      </c>
      <c r="M79" s="1">
        <f>COUNTA(K79:L79)</f>
        <v>2</v>
      </c>
      <c r="N79" s="185" t="str">
        <f t="shared" si="3"/>
        <v xml:space="preserve"> </v>
      </c>
    </row>
    <row r="80" spans="2:35" ht="12.9" hidden="1" customHeight="1" thickBot="1" x14ac:dyDescent="0.3">
      <c r="B80" s="41" t="s">
        <v>127</v>
      </c>
      <c r="C80" s="68"/>
      <c r="D80" s="69"/>
      <c r="E80" s="69"/>
      <c r="F80" s="69"/>
      <c r="G80" s="69"/>
      <c r="H80" s="69"/>
      <c r="I80" s="70"/>
      <c r="J80" s="71" t="s">
        <v>172</v>
      </c>
      <c r="K80" s="72">
        <f>K79/K15*1000</f>
        <v>163.25438050342436</v>
      </c>
      <c r="L80" s="72">
        <f>L79/L15*1000</f>
        <v>192.9680268503798</v>
      </c>
      <c r="M80" s="1"/>
    </row>
    <row r="81" spans="2:14" ht="23.25" customHeight="1" x14ac:dyDescent="0.25">
      <c r="C81" s="10" t="s">
        <v>183</v>
      </c>
      <c r="D81" s="8"/>
      <c r="H81" s="73"/>
      <c r="I81" s="73"/>
      <c r="K81" s="14"/>
      <c r="L81" s="73"/>
    </row>
    <row r="82" spans="2:14" ht="15.6" x14ac:dyDescent="0.25">
      <c r="E82" s="74"/>
      <c r="F82" s="74"/>
      <c r="G82" s="74"/>
      <c r="H82" s="75"/>
      <c r="I82" s="4"/>
      <c r="J82" s="76" t="s">
        <v>357</v>
      </c>
      <c r="K82" s="4"/>
      <c r="L82" s="4"/>
      <c r="M82" s="206">
        <f>COUNTA(J82)</f>
        <v>1</v>
      </c>
      <c r="N82" s="185" t="str">
        <f>IF(M82=1," ","Не заполнено")</f>
        <v xml:space="preserve"> </v>
      </c>
    </row>
    <row r="83" spans="2:14" ht="11.25" customHeight="1" x14ac:dyDescent="0.25">
      <c r="J83" s="237" t="s">
        <v>128</v>
      </c>
      <c r="K83" s="237"/>
      <c r="L83" s="237"/>
      <c r="M83" s="14"/>
      <c r="N83" s="207"/>
    </row>
    <row r="84" spans="2:14" ht="5.25" customHeight="1" x14ac:dyDescent="0.25">
      <c r="N84" s="207"/>
    </row>
    <row r="85" spans="2:14" ht="11.25" customHeight="1" x14ac:dyDescent="0.25">
      <c r="C85" s="11" t="s">
        <v>129</v>
      </c>
      <c r="D85" s="78"/>
      <c r="E85" s="79" t="s">
        <v>355</v>
      </c>
      <c r="F85" s="80"/>
      <c r="G85" s="80"/>
      <c r="H85" s="80"/>
      <c r="I85" s="80"/>
      <c r="J85" s="79" t="s">
        <v>356</v>
      </c>
      <c r="K85" s="4"/>
      <c r="L85" s="4"/>
      <c r="M85" s="1">
        <f>COUNTA(D85:J85)</f>
        <v>2</v>
      </c>
      <c r="N85" s="185" t="str">
        <f>IF(M85=2," ","Не заполнено")</f>
        <v xml:space="preserve"> </v>
      </c>
    </row>
    <row r="86" spans="2:14" x14ac:dyDescent="0.25">
      <c r="B86" s="16"/>
      <c r="C86" s="16"/>
      <c r="D86" s="237" t="s">
        <v>130</v>
      </c>
      <c r="E86" s="237"/>
      <c r="F86" s="237"/>
      <c r="G86" s="237"/>
      <c r="H86" s="237"/>
      <c r="J86" s="237" t="s">
        <v>128</v>
      </c>
      <c r="K86" s="237"/>
      <c r="L86" s="237"/>
      <c r="N86" s="207"/>
    </row>
    <row r="87" spans="2:14" ht="4.5" customHeight="1" x14ac:dyDescent="0.25">
      <c r="N87" s="207"/>
    </row>
    <row r="88" spans="2:14" ht="11.25" customHeight="1" x14ac:dyDescent="0.25">
      <c r="B88" s="9"/>
      <c r="C88" s="81" t="s">
        <v>131</v>
      </c>
      <c r="D88" s="82"/>
      <c r="E88" s="83">
        <v>44957</v>
      </c>
      <c r="J88" s="84"/>
      <c r="K88" s="84"/>
      <c r="L88" s="84"/>
      <c r="M88" s="184">
        <f>COUNTA(E88)</f>
        <v>1</v>
      </c>
      <c r="N88" s="185" t="str">
        <f>IF(M88=1," ","Не заполнено")</f>
        <v xml:space="preserve"> </v>
      </c>
    </row>
    <row r="89" spans="2:14" ht="15" customHeight="1" x14ac:dyDescent="0.25">
      <c r="M89" s="208">
        <f>M4+M10+M11+M14+M15+M17+M18+M19+M20+M24+M25+M26+M27+M32+M33+M34+M35+M42+M43+M44+M46+M47+M49+M50+M52+M54+M57+M58+M60+M61+M62+M64+M69+M72+M73+M75+M77+M79+M82+M88+M85+M41+M55+M56</f>
        <v>83</v>
      </c>
      <c r="N89" s="207"/>
    </row>
    <row r="90" spans="2:14" ht="13.5" customHeight="1" x14ac:dyDescent="0.25">
      <c r="B90" s="238" t="str">
        <f>IF(M89=83,"Спасибо, Вы заполнили все необходимые ячейки, отчет принимается к рассмотрению содержания по существу","   ")</f>
        <v>Спасибо, Вы заполнили все необходимые ячейки, отчет принимается к рассмотрению содержания по существу</v>
      </c>
      <c r="C90" s="238"/>
      <c r="D90" s="238"/>
      <c r="E90" s="238"/>
      <c r="F90" s="238"/>
      <c r="G90" s="238"/>
      <c r="H90" s="238"/>
      <c r="I90" s="238"/>
      <c r="J90" s="238"/>
      <c r="K90" s="239"/>
      <c r="L90" s="239"/>
    </row>
    <row r="91" spans="2:14" ht="15" customHeight="1" x14ac:dyDescent="0.25">
      <c r="B91" s="238"/>
      <c r="C91" s="238"/>
      <c r="D91" s="238"/>
      <c r="E91" s="238"/>
      <c r="F91" s="238"/>
      <c r="G91" s="238"/>
      <c r="H91" s="238"/>
      <c r="I91" s="238"/>
      <c r="J91" s="238"/>
      <c r="K91" s="239"/>
      <c r="L91" s="239"/>
    </row>
    <row r="92" spans="2:14" ht="12.75" customHeight="1" x14ac:dyDescent="0.25">
      <c r="B92" s="240" t="str">
        <f>IF(M89&lt;83,"Не заполнены ВСЕ обязательные для заполнения ячейки.
Красных слов (Не заполнено) быть не должно!
Отчет НЕ МОЖЕТ БЫТЬ ПРИНЯТ  к зачету И БУДЕТ ВОЗВРАЩЕН на доработку","")</f>
        <v/>
      </c>
      <c r="C92" s="240"/>
      <c r="D92" s="240"/>
      <c r="E92" s="240"/>
      <c r="F92" s="240"/>
      <c r="G92" s="240"/>
      <c r="H92" s="240"/>
      <c r="I92" s="240"/>
      <c r="J92" s="240"/>
      <c r="K92" s="85"/>
      <c r="L92" s="85"/>
    </row>
    <row r="93" spans="2:14" x14ac:dyDescent="0.25">
      <c r="B93" s="240"/>
      <c r="C93" s="240"/>
      <c r="D93" s="240"/>
      <c r="E93" s="240"/>
      <c r="F93" s="240"/>
      <c r="G93" s="240"/>
      <c r="H93" s="240"/>
      <c r="I93" s="240"/>
      <c r="J93" s="240"/>
      <c r="K93" s="85"/>
      <c r="L93" s="85"/>
    </row>
    <row r="94" spans="2:14" x14ac:dyDescent="0.25">
      <c r="B94" s="240"/>
      <c r="C94" s="240"/>
      <c r="D94" s="240"/>
      <c r="E94" s="240"/>
      <c r="F94" s="240"/>
      <c r="G94" s="240"/>
      <c r="H94" s="240"/>
      <c r="I94" s="240"/>
      <c r="J94" s="240"/>
      <c r="K94" s="86"/>
      <c r="L94" s="86"/>
    </row>
    <row r="95" spans="2:14" x14ac:dyDescent="0.25"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</row>
    <row r="96" spans="2:14" ht="15" customHeight="1" x14ac:dyDescent="0.25">
      <c r="B96" s="87" t="s">
        <v>132</v>
      </c>
      <c r="D96" s="236" t="s">
        <v>170</v>
      </c>
      <c r="E96" s="236"/>
      <c r="F96" s="236"/>
      <c r="G96" s="236"/>
      <c r="H96" s="236"/>
      <c r="I96" s="236"/>
      <c r="J96" s="236"/>
      <c r="K96" s="88"/>
      <c r="L96" s="88"/>
    </row>
    <row r="97" spans="3:12" x14ac:dyDescent="0.25">
      <c r="D97" s="236"/>
      <c r="E97" s="236"/>
      <c r="F97" s="236"/>
      <c r="G97" s="236"/>
      <c r="H97" s="236"/>
      <c r="I97" s="236"/>
      <c r="J97" s="236"/>
      <c r="K97" s="88"/>
      <c r="L97" s="88"/>
    </row>
    <row r="98" spans="3:12" x14ac:dyDescent="0.25">
      <c r="D98" s="236"/>
      <c r="E98" s="236"/>
      <c r="F98" s="236"/>
      <c r="G98" s="236"/>
      <c r="H98" s="236"/>
      <c r="I98" s="236"/>
      <c r="J98" s="236"/>
      <c r="K98" s="88"/>
      <c r="L98" s="88"/>
    </row>
    <row r="99" spans="3:12" ht="11.25" customHeight="1" x14ac:dyDescent="0.25">
      <c r="D99" s="236"/>
      <c r="E99" s="236"/>
      <c r="F99" s="236"/>
      <c r="G99" s="236"/>
      <c r="H99" s="236"/>
      <c r="I99" s="236"/>
      <c r="J99" s="236"/>
      <c r="K99" s="88"/>
      <c r="L99" s="88"/>
    </row>
    <row r="100" spans="3:12" ht="12.75" customHeight="1" x14ac:dyDescent="0.25">
      <c r="D100" s="236"/>
      <c r="E100" s="236"/>
      <c r="F100" s="236"/>
      <c r="G100" s="236"/>
      <c r="H100" s="236"/>
      <c r="I100" s="236"/>
      <c r="J100" s="236"/>
      <c r="K100" s="88"/>
      <c r="L100" s="88"/>
    </row>
    <row r="101" spans="3:12" ht="12.75" customHeight="1" x14ac:dyDescent="0.25">
      <c r="D101" s="236"/>
      <c r="E101" s="236"/>
      <c r="F101" s="236"/>
      <c r="G101" s="236"/>
      <c r="H101" s="236"/>
      <c r="I101" s="236"/>
      <c r="J101" s="236"/>
      <c r="K101" s="88"/>
      <c r="L101" s="88"/>
    </row>
    <row r="102" spans="3:12" ht="12.75" customHeight="1" x14ac:dyDescent="0.25">
      <c r="D102" s="236"/>
      <c r="E102" s="236"/>
      <c r="F102" s="236"/>
      <c r="G102" s="236"/>
      <c r="H102" s="236"/>
      <c r="I102" s="236"/>
      <c r="J102" s="236"/>
      <c r="K102" s="88"/>
      <c r="L102" s="88"/>
    </row>
    <row r="103" spans="3:12" ht="12.75" customHeight="1" x14ac:dyDescent="0.25">
      <c r="D103" s="236"/>
      <c r="E103" s="236"/>
      <c r="F103" s="236"/>
      <c r="G103" s="236"/>
      <c r="H103" s="236"/>
      <c r="I103" s="236"/>
      <c r="J103" s="236"/>
      <c r="K103" s="89"/>
      <c r="L103" s="89"/>
    </row>
    <row r="104" spans="3:12" ht="12.75" customHeight="1" x14ac:dyDescent="0.25">
      <c r="D104" s="89"/>
      <c r="E104" s="89"/>
      <c r="F104" s="89"/>
      <c r="G104" s="89"/>
      <c r="H104" s="89"/>
      <c r="I104" s="89"/>
      <c r="J104" s="89"/>
      <c r="K104" s="89"/>
      <c r="L104" s="89"/>
    </row>
    <row r="105" spans="3:12" ht="12.75" customHeight="1" x14ac:dyDescent="0.25">
      <c r="D105" s="89"/>
      <c r="E105" s="89"/>
      <c r="F105" s="89"/>
      <c r="G105" s="89"/>
      <c r="H105" s="89"/>
      <c r="I105" s="89"/>
      <c r="J105" s="89"/>
      <c r="K105" s="89"/>
      <c r="L105" s="89"/>
    </row>
    <row r="106" spans="3:12" ht="12.75" customHeight="1" x14ac:dyDescent="0.25">
      <c r="D106" s="89"/>
      <c r="E106" s="89"/>
      <c r="F106" s="89"/>
      <c r="G106" s="89"/>
      <c r="H106" s="89"/>
      <c r="I106" s="89"/>
      <c r="J106" s="89"/>
      <c r="K106" s="89"/>
      <c r="L106" s="89"/>
    </row>
    <row r="107" spans="3:12" ht="12.75" customHeight="1" x14ac:dyDescent="0.25">
      <c r="D107" s="89"/>
      <c r="E107" s="89"/>
      <c r="F107" s="89"/>
      <c r="G107" s="89"/>
      <c r="H107" s="89"/>
      <c r="I107" s="89"/>
      <c r="J107" s="89"/>
      <c r="K107" s="89"/>
      <c r="L107" s="89"/>
    </row>
    <row r="108" spans="3:12" ht="12.75" customHeight="1" x14ac:dyDescent="0.25">
      <c r="D108" s="89"/>
      <c r="E108" s="89"/>
      <c r="F108" s="89"/>
      <c r="G108" s="89"/>
      <c r="H108" s="89"/>
      <c r="I108" s="89"/>
      <c r="J108" s="89"/>
      <c r="K108" s="89"/>
      <c r="L108" s="89"/>
    </row>
    <row r="109" spans="3:12" ht="12.75" customHeight="1" x14ac:dyDescent="0.25">
      <c r="D109" s="89"/>
      <c r="E109" s="89"/>
      <c r="F109" s="89"/>
      <c r="G109" s="89"/>
      <c r="H109" s="89"/>
      <c r="I109" s="89"/>
      <c r="J109" s="89"/>
      <c r="K109" s="89"/>
      <c r="L109" s="89"/>
    </row>
    <row r="110" spans="3:12" ht="12.75" customHeight="1" x14ac:dyDescent="0.25">
      <c r="D110" s="89"/>
      <c r="E110" s="89"/>
      <c r="F110" s="89"/>
      <c r="G110" s="89"/>
      <c r="H110" s="89"/>
      <c r="I110" s="89"/>
      <c r="J110" s="89"/>
      <c r="K110" s="89"/>
      <c r="L110" s="89"/>
    </row>
    <row r="111" spans="3:12" ht="12.75" customHeight="1" x14ac:dyDescent="0.25">
      <c r="D111" s="89"/>
      <c r="E111" s="89"/>
      <c r="F111" s="89"/>
      <c r="G111" s="89"/>
      <c r="H111" s="89"/>
      <c r="I111" s="89"/>
      <c r="J111" s="89"/>
      <c r="K111" s="89"/>
      <c r="L111" s="89"/>
    </row>
    <row r="112" spans="3:12" x14ac:dyDescent="0.25">
      <c r="C112" s="209"/>
    </row>
  </sheetData>
  <sheetProtection selectLockedCells="1"/>
  <mergeCells count="16">
    <mergeCell ref="AJ55:AK55"/>
    <mergeCell ref="F1:G2"/>
    <mergeCell ref="D96:J103"/>
    <mergeCell ref="D86:H86"/>
    <mergeCell ref="J86:L86"/>
    <mergeCell ref="B90:J91"/>
    <mergeCell ref="K90:L91"/>
    <mergeCell ref="B92:J94"/>
    <mergeCell ref="B11:J11"/>
    <mergeCell ref="C45:J45"/>
    <mergeCell ref="J83:L83"/>
    <mergeCell ref="C62:J62"/>
    <mergeCell ref="C64:J64"/>
    <mergeCell ref="B5:L5"/>
    <mergeCell ref="B4:L4"/>
    <mergeCell ref="B3:L3"/>
  </mergeCells>
  <conditionalFormatting sqref="B3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">
    <cfRule type="cellIs" dxfId="49" priority="86" operator="greaterThan">
      <formula>0</formula>
    </cfRule>
  </conditionalFormatting>
  <conditionalFormatting sqref="C88:D88">
    <cfRule type="cellIs" dxfId="48" priority="1" operator="greaterThan">
      <formula>0</formula>
    </cfRule>
  </conditionalFormatting>
  <conditionalFormatting sqref="D85:E85">
    <cfRule type="cellIs" dxfId="47" priority="2" operator="greaterThan">
      <formula>0</formula>
    </cfRule>
  </conditionalFormatting>
  <conditionalFormatting sqref="F1:G2">
    <cfRule type="cellIs" dxfId="46" priority="3" stopIfTrue="1" operator="equal">
      <formula>77</formula>
    </cfRule>
    <cfRule type="cellIs" dxfId="45" priority="4" stopIfTrue="1" operator="lessThan">
      <formula>83</formula>
    </cfRule>
  </conditionalFormatting>
  <conditionalFormatting sqref="J2 K10">
    <cfRule type="cellIs" dxfId="44" priority="87" operator="greaterThan">
      <formula>0</formula>
    </cfRule>
  </conditionalFormatting>
  <conditionalFormatting sqref="J82">
    <cfRule type="cellIs" dxfId="43" priority="85" operator="greaterThan">
      <formula>0</formula>
    </cfRule>
  </conditionalFormatting>
  <conditionalFormatting sqref="J85">
    <cfRule type="cellIs" dxfId="42" priority="84" operator="greaterThan">
      <formula>0</formula>
    </cfRule>
  </conditionalFormatting>
  <conditionalFormatting sqref="K13">
    <cfRule type="cellIs" dxfId="41" priority="92" operator="equal">
      <formula>0</formula>
    </cfRule>
  </conditionalFormatting>
  <conditionalFormatting sqref="K17">
    <cfRule type="expression" dxfId="40" priority="16">
      <formula>$K17&gt;$L17</formula>
    </cfRule>
    <cfRule type="expression" dxfId="39" priority="17">
      <formula>$K17&lt;$L17</formula>
    </cfRule>
  </conditionalFormatting>
  <conditionalFormatting sqref="K18">
    <cfRule type="expression" dxfId="38" priority="15">
      <formula>$K$18&lt;$L$18</formula>
    </cfRule>
  </conditionalFormatting>
  <conditionalFormatting sqref="K19">
    <cfRule type="expression" dxfId="37" priority="13">
      <formula>$K$19&lt;$L$19</formula>
    </cfRule>
  </conditionalFormatting>
  <conditionalFormatting sqref="K20">
    <cfRule type="expression" dxfId="36" priority="11">
      <formula>$K$20&lt;$L$20</formula>
    </cfRule>
  </conditionalFormatting>
  <conditionalFormatting sqref="K25">
    <cfRule type="expression" dxfId="35" priority="51">
      <formula>$K$25&lt;$L$25</formula>
    </cfRule>
  </conditionalFormatting>
  <conditionalFormatting sqref="K26">
    <cfRule type="expression" dxfId="34" priority="49">
      <formula>$K$26&lt;$L$26</formula>
    </cfRule>
  </conditionalFormatting>
  <conditionalFormatting sqref="K27">
    <cfRule type="expression" dxfId="33" priority="47">
      <formula>$K$27&lt;$L$27</formula>
    </cfRule>
  </conditionalFormatting>
  <conditionalFormatting sqref="K32">
    <cfRule type="expression" dxfId="32" priority="7">
      <formula>$K$32=0</formula>
    </cfRule>
    <cfRule type="expression" dxfId="31" priority="45">
      <formula>$K$32&lt;$K$14</formula>
    </cfRule>
  </conditionalFormatting>
  <conditionalFormatting sqref="K33">
    <cfRule type="expression" dxfId="30" priority="43">
      <formula>$K$33&lt;$L$33</formula>
    </cfRule>
  </conditionalFormatting>
  <conditionalFormatting sqref="K34">
    <cfRule type="expression" dxfId="29" priority="40">
      <formula>$K$34&lt;$L$34</formula>
    </cfRule>
  </conditionalFormatting>
  <conditionalFormatting sqref="K35">
    <cfRule type="expression" dxfId="28" priority="38">
      <formula>$K$35&lt;$L$35</formula>
    </cfRule>
  </conditionalFormatting>
  <conditionalFormatting sqref="K54:K56">
    <cfRule type="expression" dxfId="27" priority="6">
      <formula>$K$54&gt;$K$52</formula>
    </cfRule>
  </conditionalFormatting>
  <conditionalFormatting sqref="K58">
    <cfRule type="expression" dxfId="26" priority="5">
      <formula>IF($K$54&gt;0, $K$58&lt;$K$52+$K$54, 0)</formula>
    </cfRule>
  </conditionalFormatting>
  <conditionalFormatting sqref="K64">
    <cfRule type="expression" dxfId="25" priority="37">
      <formula>$K$64&lt;$L$64</formula>
    </cfRule>
  </conditionalFormatting>
  <conditionalFormatting sqref="K73">
    <cfRule type="expression" dxfId="24" priority="30">
      <formula>$K$73&lt;$L$73</formula>
    </cfRule>
  </conditionalFormatting>
  <conditionalFormatting sqref="K75">
    <cfRule type="expression" dxfId="23" priority="8">
      <formula>$K$75&lt;$L$75</formula>
    </cfRule>
  </conditionalFormatting>
  <conditionalFormatting sqref="K21:L21">
    <cfRule type="cellIs" dxfId="22" priority="72" operator="greaterThan">
      <formula>0.75</formula>
    </cfRule>
    <cfRule type="cellIs" dxfId="21" priority="73" operator="between">
      <formula>0.5</formula>
      <formula>0.75</formula>
    </cfRule>
    <cfRule type="cellIs" dxfId="20" priority="74" operator="lessThan">
      <formula>0.5</formula>
    </cfRule>
  </conditionalFormatting>
  <conditionalFormatting sqref="K29:L29">
    <cfRule type="cellIs" dxfId="19" priority="75" operator="greaterThan">
      <formula>0.75</formula>
    </cfRule>
    <cfRule type="cellIs" dxfId="18" priority="76" operator="between">
      <formula>0.5</formula>
      <formula>0.75</formula>
    </cfRule>
    <cfRule type="cellIs" dxfId="17" priority="77" operator="lessThan">
      <formula>0.5</formula>
    </cfRule>
  </conditionalFormatting>
  <conditionalFormatting sqref="K37:L37">
    <cfRule type="cellIs" dxfId="16" priority="78" operator="greaterThan">
      <formula>0.75</formula>
    </cfRule>
    <cfRule type="cellIs" dxfId="15" priority="79" operator="between">
      <formula>0.5</formula>
      <formula>0.75</formula>
    </cfRule>
    <cfRule type="cellIs" dxfId="14" priority="80" operator="lessThan">
      <formula>0.5</formula>
    </cfRule>
  </conditionalFormatting>
  <conditionalFormatting sqref="K63:L63">
    <cfRule type="cellIs" dxfId="13" priority="89" operator="greaterThan">
      <formula>5</formula>
    </cfRule>
    <cfRule type="cellIs" dxfId="12" priority="90" operator="lessThan">
      <formula>1</formula>
    </cfRule>
  </conditionalFormatting>
  <conditionalFormatting sqref="K67:L68 K74:L74 K76:L76 K78:L78 K80:L80">
    <cfRule type="containsErrors" dxfId="11" priority="23">
      <formula>ISERROR(K67)</formula>
    </cfRule>
  </conditionalFormatting>
  <conditionalFormatting sqref="K68:L68">
    <cfRule type="cellIs" dxfId="10" priority="22" operator="greaterThan">
      <formula>6000</formula>
    </cfRule>
  </conditionalFormatting>
  <conditionalFormatting sqref="K61:T61">
    <cfRule type="cellIs" dxfId="9" priority="62" stopIfTrue="1" operator="greaterThan">
      <formula>0</formula>
    </cfRule>
  </conditionalFormatting>
  <conditionalFormatting sqref="L13">
    <cfRule type="cellIs" dxfId="8" priority="91" operator="lessThan">
      <formula>0</formula>
    </cfRule>
  </conditionalFormatting>
  <conditionalFormatting sqref="T11">
    <cfRule type="cellIs" dxfId="7" priority="59" operator="greaterThan">
      <formula>0</formula>
    </cfRule>
  </conditionalFormatting>
  <conditionalFormatting sqref="T21:T23">
    <cfRule type="cellIs" dxfId="6" priority="63" operator="greaterThan">
      <formula>0.75</formula>
    </cfRule>
    <cfRule type="cellIs" dxfId="5" priority="64" operator="between">
      <formula>0.5</formula>
      <formula>0.75</formula>
    </cfRule>
    <cfRule type="cellIs" dxfId="4" priority="65" operator="lessThan">
      <formula>0.5</formula>
    </cfRule>
  </conditionalFormatting>
  <conditionalFormatting sqref="T63">
    <cfRule type="cellIs" dxfId="3" priority="60" operator="greaterThan">
      <formula>5</formula>
    </cfRule>
    <cfRule type="cellIs" dxfId="2" priority="61" operator="lessThan">
      <formula>1</formula>
    </cfRule>
  </conditionalFormatting>
  <conditionalFormatting sqref="U68">
    <cfRule type="cellIs" dxfId="1" priority="20" operator="greaterThan">
      <formula>7000</formula>
    </cfRule>
    <cfRule type="containsErrors" dxfId="0" priority="21">
      <formula>ISERROR(U68)</formula>
    </cfRule>
  </conditionalFormatting>
  <dataValidations count="6">
    <dataValidation operator="greaterThanOrEqual" allowBlank="1" showInputMessage="1" showErrorMessage="1" errorTitle="ошибка ввода данных" error="вводится ТОЛЬКО числовое значение!" promptTitle="не забыть заполнить" prompt="ЗАПОЛНИ МЕНЯ!" sqref="E82:F82 IF82:IG82" xr:uid="{00000000-0002-0000-0000-000000000000}"/>
    <dataValidation type="date" operator="greaterThanOrEqual" allowBlank="1" showInputMessage="1" showErrorMessage="1" errorTitle="ошибка ввода данных" error="введена дата ранее окончания отчетного периода" sqref="E88" xr:uid="{00000000-0002-0000-0000-000001000000}">
      <formula1>42005</formula1>
    </dataValidation>
    <dataValidation type="list" allowBlank="1" showInputMessage="1" showErrorMessage="1" sqref="K10" xr:uid="{00000000-0002-0000-0000-000002000000}">
      <formula1>$R$21:$R$28</formula1>
    </dataValidation>
    <dataValidation type="decimal" operator="greaterThanOrEqual" allowBlank="1" showInputMessage="1" showErrorMessage="1" errorTitle="ошибка ввода данных" error="допускаются только цифровые значения" sqref="K71 K42:L44 K32:L35 K54:L58 K79:L79 K69:L69 K52:L52 K14:L20 K24:L27 K46:L47 K49:L50 K72:L73 K75:L75 K77:L77 K60:L62 K64:L64" xr:uid="{00000000-0002-0000-0000-000003000000}">
      <formula1>0</formula1>
    </dataValidation>
    <dataValidation operator="greaterThanOrEqual" allowBlank="1" showInputMessage="1" showErrorMessage="1" errorTitle="ошибка ввода данных" error="допускаются только цифровые значения" sqref="K21:L23 K48:L48 K51:L51 K76:L76 K74:L74 K78:L78 K63:L63 K28:L31" xr:uid="{00000000-0002-0000-0000-000004000000}"/>
    <dataValidation operator="greaterThanOrEqual" allowBlank="1" showInputMessage="1" showErrorMessage="1" errorTitle="ошибка ввода данных" error="введена дата ранее окончания отчетного периода" sqref="C88 D88" xr:uid="{00000000-0002-0000-0000-000005000000}"/>
  </dataValidations>
  <pageMargins left="0.25" right="0.25" top="0.75" bottom="0.75" header="0.3" footer="0.3"/>
  <pageSetup paperSize="9" scale="68" firstPageNumber="0" orientation="portrait" r:id="rId1"/>
  <headerFooter alignWithMargins="0"/>
  <rowBreaks count="1" manualBreakCount="1">
    <brk id="89" max="1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topLeftCell="A19" workbookViewId="0">
      <selection activeCell="B26" sqref="B26"/>
    </sheetView>
  </sheetViews>
  <sheetFormatPr defaultRowHeight="14.4" x14ac:dyDescent="0.3"/>
  <cols>
    <col min="1" max="1" width="13.5546875" customWidth="1"/>
    <col min="3" max="3" width="14" customWidth="1"/>
    <col min="5" max="5" width="11.6640625" customWidth="1"/>
    <col min="7" max="7" width="15.33203125" customWidth="1"/>
  </cols>
  <sheetData>
    <row r="1" spans="1:9" ht="18" x14ac:dyDescent="0.35">
      <c r="A1" s="251" t="s">
        <v>184</v>
      </c>
      <c r="B1" s="251"/>
      <c r="C1" s="251"/>
      <c r="D1" s="251"/>
      <c r="E1" s="251"/>
      <c r="F1" s="251"/>
      <c r="G1" s="251"/>
      <c r="H1" s="251"/>
      <c r="I1" s="230"/>
    </row>
    <row r="2" spans="1:9" ht="15.6" x14ac:dyDescent="0.3">
      <c r="A2" s="231" t="s">
        <v>185</v>
      </c>
      <c r="B2" s="232">
        <v>0</v>
      </c>
      <c r="C2" s="231" t="s">
        <v>186</v>
      </c>
      <c r="D2" s="232">
        <v>0</v>
      </c>
      <c r="E2" s="231" t="s">
        <v>187</v>
      </c>
      <c r="F2" s="232">
        <v>3</v>
      </c>
      <c r="G2" s="231" t="s">
        <v>188</v>
      </c>
      <c r="H2" s="232">
        <v>0</v>
      </c>
      <c r="I2" s="230"/>
    </row>
    <row r="3" spans="1:9" ht="15.6" x14ac:dyDescent="0.3">
      <c r="A3" s="231" t="s">
        <v>189</v>
      </c>
      <c r="B3" s="232">
        <v>0</v>
      </c>
      <c r="C3" s="231" t="s">
        <v>190</v>
      </c>
      <c r="D3" s="233">
        <v>0</v>
      </c>
      <c r="E3" s="231" t="s">
        <v>191</v>
      </c>
      <c r="F3" s="232">
        <v>0</v>
      </c>
      <c r="G3" s="231" t="s">
        <v>192</v>
      </c>
      <c r="H3" s="232">
        <v>0</v>
      </c>
      <c r="I3" s="230"/>
    </row>
    <row r="4" spans="1:9" ht="15.6" x14ac:dyDescent="0.3">
      <c r="A4" s="231" t="s">
        <v>193</v>
      </c>
      <c r="B4" s="232">
        <v>0</v>
      </c>
      <c r="C4" s="231" t="s">
        <v>194</v>
      </c>
      <c r="D4" s="232">
        <v>0</v>
      </c>
      <c r="E4" s="231" t="s">
        <v>195</v>
      </c>
      <c r="F4" s="232">
        <v>28</v>
      </c>
      <c r="G4" s="231" t="s">
        <v>196</v>
      </c>
      <c r="H4" s="232">
        <v>0</v>
      </c>
      <c r="I4" s="230"/>
    </row>
    <row r="5" spans="1:9" ht="15.6" x14ac:dyDescent="0.3">
      <c r="A5" s="231" t="s">
        <v>197</v>
      </c>
      <c r="B5" s="232">
        <v>0</v>
      </c>
      <c r="C5" s="231" t="s">
        <v>198</v>
      </c>
      <c r="D5" s="232">
        <v>0</v>
      </c>
      <c r="E5" s="231" t="s">
        <v>199</v>
      </c>
      <c r="F5" s="232">
        <v>0</v>
      </c>
      <c r="G5" s="231" t="s">
        <v>200</v>
      </c>
      <c r="H5" s="232">
        <v>0</v>
      </c>
      <c r="I5" s="230"/>
    </row>
    <row r="6" spans="1:9" ht="15.6" x14ac:dyDescent="0.3">
      <c r="A6" s="231" t="s">
        <v>201</v>
      </c>
      <c r="B6" s="232">
        <v>0</v>
      </c>
      <c r="C6" s="231" t="s">
        <v>202</v>
      </c>
      <c r="D6" s="232">
        <v>0</v>
      </c>
      <c r="E6" s="231" t="s">
        <v>203</v>
      </c>
      <c r="F6" s="232">
        <v>0</v>
      </c>
      <c r="G6" s="231" t="s">
        <v>204</v>
      </c>
      <c r="H6" s="232">
        <v>0</v>
      </c>
      <c r="I6" s="230"/>
    </row>
    <row r="7" spans="1:9" ht="15.6" x14ac:dyDescent="0.3">
      <c r="A7" s="231" t="s">
        <v>205</v>
      </c>
      <c r="B7" s="232">
        <v>0</v>
      </c>
      <c r="C7" s="231" t="s">
        <v>206</v>
      </c>
      <c r="D7" s="232">
        <v>0</v>
      </c>
      <c r="E7" s="231" t="s">
        <v>207</v>
      </c>
      <c r="F7" s="232">
        <v>0</v>
      </c>
      <c r="G7" s="231" t="s">
        <v>208</v>
      </c>
      <c r="H7" s="232">
        <v>0</v>
      </c>
      <c r="I7" s="230"/>
    </row>
    <row r="8" spans="1:9" ht="15.6" x14ac:dyDescent="0.3">
      <c r="A8" s="231" t="s">
        <v>209</v>
      </c>
      <c r="B8" s="233">
        <v>0</v>
      </c>
      <c r="C8" s="231" t="s">
        <v>210</v>
      </c>
      <c r="D8" s="232">
        <v>33</v>
      </c>
      <c r="E8" s="231" t="s">
        <v>211</v>
      </c>
      <c r="F8" s="232">
        <v>0</v>
      </c>
      <c r="G8" s="231" t="s">
        <v>212</v>
      </c>
      <c r="H8" s="232">
        <v>0</v>
      </c>
      <c r="I8" s="230"/>
    </row>
    <row r="9" spans="1:9" ht="15.6" x14ac:dyDescent="0.3">
      <c r="A9" s="231" t="s">
        <v>213</v>
      </c>
      <c r="B9" s="232">
        <v>0</v>
      </c>
      <c r="C9" s="231" t="s">
        <v>214</v>
      </c>
      <c r="D9" s="232">
        <v>0</v>
      </c>
      <c r="E9" s="231" t="s">
        <v>215</v>
      </c>
      <c r="F9" s="232">
        <v>0</v>
      </c>
      <c r="G9" s="231" t="s">
        <v>216</v>
      </c>
      <c r="H9" s="232">
        <v>1</v>
      </c>
      <c r="I9" s="230"/>
    </row>
    <row r="10" spans="1:9" ht="15.6" x14ac:dyDescent="0.3">
      <c r="A10" s="231" t="s">
        <v>217</v>
      </c>
      <c r="B10" s="232">
        <v>0</v>
      </c>
      <c r="C10" s="231" t="s">
        <v>218</v>
      </c>
      <c r="D10" s="232">
        <v>0</v>
      </c>
      <c r="E10" s="231" t="s">
        <v>219</v>
      </c>
      <c r="F10" s="232">
        <v>0</v>
      </c>
      <c r="G10" s="231" t="s">
        <v>220</v>
      </c>
      <c r="H10" s="232">
        <v>33</v>
      </c>
      <c r="I10" s="230"/>
    </row>
    <row r="11" spans="1:9" ht="15.6" x14ac:dyDescent="0.3">
      <c r="A11" s="231" t="s">
        <v>221</v>
      </c>
      <c r="B11" s="232">
        <v>0</v>
      </c>
      <c r="C11" s="231" t="s">
        <v>222</v>
      </c>
      <c r="D11" s="232">
        <v>0</v>
      </c>
      <c r="E11" s="231" t="s">
        <v>223</v>
      </c>
      <c r="F11" s="232">
        <v>0</v>
      </c>
      <c r="G11" s="231" t="s">
        <v>224</v>
      </c>
      <c r="H11" s="232">
        <v>0</v>
      </c>
      <c r="I11" s="230"/>
    </row>
    <row r="12" spans="1:9" ht="15.6" x14ac:dyDescent="0.3">
      <c r="A12" s="231" t="s">
        <v>225</v>
      </c>
      <c r="B12" s="234">
        <v>0</v>
      </c>
      <c r="C12" s="231" t="s">
        <v>226</v>
      </c>
      <c r="D12" s="232">
        <v>0</v>
      </c>
      <c r="E12" s="231" t="s">
        <v>227</v>
      </c>
      <c r="F12" s="232">
        <v>0</v>
      </c>
      <c r="G12" s="231" t="s">
        <v>228</v>
      </c>
      <c r="H12" s="232">
        <v>0</v>
      </c>
      <c r="I12" s="230"/>
    </row>
    <row r="13" spans="1:9" ht="15.6" x14ac:dyDescent="0.3">
      <c r="A13" s="231" t="s">
        <v>229</v>
      </c>
      <c r="B13" s="232">
        <v>0</v>
      </c>
      <c r="C13" s="231" t="s">
        <v>230</v>
      </c>
      <c r="D13" s="232">
        <v>0</v>
      </c>
      <c r="E13" s="231" t="s">
        <v>231</v>
      </c>
      <c r="F13" s="232">
        <v>0</v>
      </c>
      <c r="G13" s="231" t="s">
        <v>232</v>
      </c>
      <c r="H13" s="232">
        <v>1</v>
      </c>
      <c r="I13" s="230"/>
    </row>
    <row r="14" spans="1:9" ht="15.6" x14ac:dyDescent="0.3">
      <c r="A14" s="231" t="s">
        <v>233</v>
      </c>
      <c r="B14" s="232">
        <v>39</v>
      </c>
      <c r="C14" s="231" t="s">
        <v>234</v>
      </c>
      <c r="D14" s="232">
        <v>0</v>
      </c>
      <c r="E14" s="231" t="s">
        <v>235</v>
      </c>
      <c r="F14" s="232">
        <v>5</v>
      </c>
      <c r="G14" s="231" t="s">
        <v>236</v>
      </c>
      <c r="H14" s="232">
        <v>0</v>
      </c>
      <c r="I14" s="230"/>
    </row>
    <row r="15" spans="1:9" ht="15.6" x14ac:dyDescent="0.3">
      <c r="A15" s="231" t="s">
        <v>237</v>
      </c>
      <c r="B15" s="232">
        <v>0</v>
      </c>
      <c r="C15" s="231" t="s">
        <v>238</v>
      </c>
      <c r="D15" s="232">
        <v>0</v>
      </c>
      <c r="E15" s="231" t="s">
        <v>239</v>
      </c>
      <c r="F15" s="232">
        <v>0</v>
      </c>
      <c r="G15" s="231" t="s">
        <v>240</v>
      </c>
      <c r="H15" s="232">
        <v>0</v>
      </c>
      <c r="I15" s="230"/>
    </row>
    <row r="16" spans="1:9" ht="15.6" x14ac:dyDescent="0.3">
      <c r="A16" s="231" t="s">
        <v>241</v>
      </c>
      <c r="B16" s="232">
        <v>0</v>
      </c>
      <c r="C16" s="231" t="s">
        <v>242</v>
      </c>
      <c r="D16" s="232">
        <v>0</v>
      </c>
      <c r="E16" s="231" t="s">
        <v>243</v>
      </c>
      <c r="F16" s="232">
        <v>0</v>
      </c>
      <c r="G16" s="231" t="s">
        <v>244</v>
      </c>
      <c r="H16" s="232">
        <v>0</v>
      </c>
      <c r="I16" s="230"/>
    </row>
    <row r="17" spans="1:9" ht="15.6" x14ac:dyDescent="0.3">
      <c r="A17" s="231" t="s">
        <v>245</v>
      </c>
      <c r="B17" s="232">
        <v>0</v>
      </c>
      <c r="C17" s="231" t="s">
        <v>246</v>
      </c>
      <c r="D17" s="232">
        <v>0</v>
      </c>
      <c r="E17" s="231" t="s">
        <v>247</v>
      </c>
      <c r="F17" s="232">
        <v>0</v>
      </c>
      <c r="G17" s="231" t="s">
        <v>248</v>
      </c>
      <c r="H17" s="232">
        <v>0</v>
      </c>
      <c r="I17" s="230"/>
    </row>
    <row r="18" spans="1:9" ht="15.6" x14ac:dyDescent="0.3">
      <c r="A18" s="231" t="s">
        <v>249</v>
      </c>
      <c r="B18" s="232">
        <v>0</v>
      </c>
      <c r="C18" s="231" t="s">
        <v>250</v>
      </c>
      <c r="D18" s="232">
        <v>0</v>
      </c>
      <c r="E18" s="231" t="s">
        <v>251</v>
      </c>
      <c r="F18" s="232">
        <v>5</v>
      </c>
      <c r="G18" s="231" t="s">
        <v>252</v>
      </c>
      <c r="H18" s="232">
        <v>0</v>
      </c>
      <c r="I18" s="230"/>
    </row>
    <row r="19" spans="1:9" ht="15.6" x14ac:dyDescent="0.3">
      <c r="A19" s="231" t="s">
        <v>253</v>
      </c>
      <c r="B19" s="232">
        <v>0</v>
      </c>
      <c r="C19" s="231" t="s">
        <v>254</v>
      </c>
      <c r="D19" s="232">
        <v>0</v>
      </c>
      <c r="E19" s="231" t="s">
        <v>255</v>
      </c>
      <c r="F19" s="232">
        <v>30</v>
      </c>
      <c r="G19" s="231" t="s">
        <v>256</v>
      </c>
      <c r="H19" s="232">
        <v>0</v>
      </c>
      <c r="I19" s="230"/>
    </row>
    <row r="20" spans="1:9" ht="15.6" x14ac:dyDescent="0.3">
      <c r="A20" s="231" t="s">
        <v>257</v>
      </c>
      <c r="B20" s="232">
        <v>0</v>
      </c>
      <c r="C20" s="231" t="s">
        <v>258</v>
      </c>
      <c r="D20" s="232">
        <v>0</v>
      </c>
      <c r="E20" s="231" t="s">
        <v>259</v>
      </c>
      <c r="F20" s="232">
        <v>0</v>
      </c>
      <c r="G20" s="231" t="s">
        <v>260</v>
      </c>
      <c r="H20" s="232">
        <v>72</v>
      </c>
      <c r="I20" s="230"/>
    </row>
    <row r="21" spans="1:9" ht="15.6" x14ac:dyDescent="0.3">
      <c r="A21" s="231" t="s">
        <v>261</v>
      </c>
      <c r="B21" s="232">
        <v>0</v>
      </c>
      <c r="C21" s="231" t="s">
        <v>262</v>
      </c>
      <c r="D21" s="232">
        <v>95</v>
      </c>
      <c r="E21" s="231" t="s">
        <v>263</v>
      </c>
      <c r="F21" s="232">
        <v>0</v>
      </c>
      <c r="G21" s="231" t="s">
        <v>264</v>
      </c>
      <c r="H21" s="232">
        <v>0</v>
      </c>
      <c r="I21" s="230"/>
    </row>
    <row r="22" spans="1:9" ht="15.6" x14ac:dyDescent="0.3">
      <c r="A22" s="231" t="s">
        <v>265</v>
      </c>
      <c r="B22" s="232">
        <v>0</v>
      </c>
      <c r="C22" s="231" t="s">
        <v>266</v>
      </c>
      <c r="D22" s="232">
        <v>0</v>
      </c>
      <c r="E22" s="231" t="s">
        <v>267</v>
      </c>
      <c r="F22" s="232">
        <v>0</v>
      </c>
      <c r="G22" s="231" t="s">
        <v>268</v>
      </c>
      <c r="H22" s="232">
        <v>14</v>
      </c>
      <c r="I22" s="230"/>
    </row>
    <row r="23" spans="1:9" ht="15.6" x14ac:dyDescent="0.3">
      <c r="A23" s="231" t="s">
        <v>269</v>
      </c>
      <c r="B23" s="232">
        <v>0</v>
      </c>
      <c r="C23" s="231" t="s">
        <v>270</v>
      </c>
      <c r="D23" s="232">
        <v>0</v>
      </c>
      <c r="E23" s="231" t="s">
        <v>271</v>
      </c>
      <c r="F23" s="232">
        <v>0</v>
      </c>
      <c r="G23" s="231" t="s">
        <v>272</v>
      </c>
      <c r="H23" s="232">
        <v>0</v>
      </c>
      <c r="I23" s="230"/>
    </row>
    <row r="24" spans="1:9" ht="15.6" x14ac:dyDescent="0.3">
      <c r="A24" s="231" t="s">
        <v>273</v>
      </c>
      <c r="B24" s="232">
        <v>0</v>
      </c>
      <c r="C24" s="231" t="s">
        <v>274</v>
      </c>
      <c r="D24" s="232">
        <v>2</v>
      </c>
      <c r="E24" s="231" t="s">
        <v>275</v>
      </c>
      <c r="F24" s="232">
        <v>17</v>
      </c>
      <c r="G24" s="231" t="s">
        <v>276</v>
      </c>
      <c r="H24" s="232">
        <v>0</v>
      </c>
      <c r="I24" s="230"/>
    </row>
    <row r="25" spans="1:9" ht="15.6" x14ac:dyDescent="0.3">
      <c r="A25" s="231" t="s">
        <v>277</v>
      </c>
      <c r="B25" s="232">
        <v>0</v>
      </c>
      <c r="C25" s="231" t="s">
        <v>278</v>
      </c>
      <c r="D25" s="232">
        <v>0</v>
      </c>
      <c r="E25" s="231" t="s">
        <v>279</v>
      </c>
      <c r="F25" s="232">
        <v>0</v>
      </c>
      <c r="G25" s="231" t="s">
        <v>280</v>
      </c>
      <c r="H25" s="232">
        <v>0</v>
      </c>
      <c r="I25" s="230"/>
    </row>
    <row r="26" spans="1:9" ht="15.6" x14ac:dyDescent="0.3">
      <c r="A26" s="231" t="s">
        <v>281</v>
      </c>
      <c r="B26" s="232">
        <v>88</v>
      </c>
      <c r="C26" s="231" t="s">
        <v>282</v>
      </c>
      <c r="D26" s="232">
        <v>0</v>
      </c>
      <c r="E26" s="231" t="s">
        <v>283</v>
      </c>
      <c r="F26" s="232">
        <v>0</v>
      </c>
      <c r="G26" s="231" t="s">
        <v>284</v>
      </c>
      <c r="H26" s="232">
        <v>0</v>
      </c>
      <c r="I26" s="230"/>
    </row>
    <row r="27" spans="1:9" ht="15.6" x14ac:dyDescent="0.3">
      <c r="A27" s="231" t="s">
        <v>285</v>
      </c>
      <c r="B27" s="232">
        <v>0</v>
      </c>
      <c r="C27" s="231" t="s">
        <v>286</v>
      </c>
      <c r="D27" s="232">
        <v>0</v>
      </c>
      <c r="E27" s="231" t="s">
        <v>287</v>
      </c>
      <c r="F27" s="232">
        <v>0</v>
      </c>
      <c r="G27" s="231" t="s">
        <v>288</v>
      </c>
      <c r="H27" s="232">
        <v>0</v>
      </c>
      <c r="I27" s="230"/>
    </row>
    <row r="28" spans="1:9" ht="15.6" x14ac:dyDescent="0.3">
      <c r="A28" s="231" t="s">
        <v>289</v>
      </c>
      <c r="B28" s="232">
        <v>0</v>
      </c>
      <c r="C28" s="231" t="s">
        <v>290</v>
      </c>
      <c r="D28" s="232">
        <v>0</v>
      </c>
      <c r="E28" s="231" t="s">
        <v>291</v>
      </c>
      <c r="F28" s="232">
        <v>0</v>
      </c>
      <c r="G28" s="231" t="s">
        <v>292</v>
      </c>
      <c r="H28" s="232">
        <v>0</v>
      </c>
      <c r="I28" s="230"/>
    </row>
    <row r="29" spans="1:9" ht="15.6" x14ac:dyDescent="0.3">
      <c r="A29" s="231" t="s">
        <v>293</v>
      </c>
      <c r="B29" s="232">
        <v>0</v>
      </c>
      <c r="C29" s="231" t="s">
        <v>294</v>
      </c>
      <c r="D29" s="232">
        <v>30</v>
      </c>
      <c r="E29" s="231" t="s">
        <v>295</v>
      </c>
      <c r="F29" s="232">
        <v>0</v>
      </c>
      <c r="G29" s="231" t="s">
        <v>296</v>
      </c>
      <c r="H29" s="232">
        <v>20</v>
      </c>
      <c r="I29" s="230"/>
    </row>
    <row r="30" spans="1:9" ht="15.6" x14ac:dyDescent="0.3">
      <c r="A30" s="231" t="s">
        <v>297</v>
      </c>
      <c r="B30" s="232">
        <v>0</v>
      </c>
      <c r="C30" s="231" t="s">
        <v>298</v>
      </c>
      <c r="D30" s="232">
        <v>0</v>
      </c>
      <c r="E30" s="231" t="s">
        <v>299</v>
      </c>
      <c r="F30" s="232">
        <v>38</v>
      </c>
      <c r="G30" s="231" t="s">
        <v>300</v>
      </c>
      <c r="H30" s="232">
        <v>0</v>
      </c>
      <c r="I30" s="230"/>
    </row>
    <row r="31" spans="1:9" ht="15.6" x14ac:dyDescent="0.3">
      <c r="A31" s="231" t="s">
        <v>301</v>
      </c>
      <c r="B31" s="232">
        <v>0</v>
      </c>
      <c r="C31" s="231" t="s">
        <v>302</v>
      </c>
      <c r="D31" s="232">
        <v>0</v>
      </c>
      <c r="E31" s="231" t="s">
        <v>303</v>
      </c>
      <c r="F31" s="232">
        <v>0</v>
      </c>
      <c r="G31" s="231" t="s">
        <v>304</v>
      </c>
      <c r="H31" s="232">
        <v>0</v>
      </c>
      <c r="I31" s="230"/>
    </row>
    <row r="32" spans="1:9" ht="15.6" x14ac:dyDescent="0.3">
      <c r="A32" s="231" t="s">
        <v>305</v>
      </c>
      <c r="B32" s="232">
        <v>0</v>
      </c>
      <c r="C32" s="231" t="s">
        <v>306</v>
      </c>
      <c r="D32" s="232">
        <v>0</v>
      </c>
      <c r="E32" s="231" t="s">
        <v>307</v>
      </c>
      <c r="F32" s="232">
        <v>0</v>
      </c>
      <c r="G32" s="231" t="s">
        <v>308</v>
      </c>
      <c r="H32" s="232">
        <v>0</v>
      </c>
      <c r="I32" s="230"/>
    </row>
    <row r="33" spans="1:9" ht="15.6" x14ac:dyDescent="0.3">
      <c r="A33" s="231" t="s">
        <v>309</v>
      </c>
      <c r="B33" s="232">
        <v>0</v>
      </c>
      <c r="C33" s="231" t="s">
        <v>310</v>
      </c>
      <c r="D33" s="232">
        <v>0</v>
      </c>
      <c r="E33" s="231" t="s">
        <v>311</v>
      </c>
      <c r="F33" s="232">
        <v>0</v>
      </c>
      <c r="G33" s="231" t="s">
        <v>312</v>
      </c>
      <c r="H33" s="232">
        <v>0</v>
      </c>
      <c r="I33" s="230"/>
    </row>
    <row r="34" spans="1:9" ht="15.6" x14ac:dyDescent="0.3">
      <c r="A34" s="231" t="s">
        <v>313</v>
      </c>
      <c r="B34" s="232">
        <v>0</v>
      </c>
      <c r="C34" s="231" t="s">
        <v>314</v>
      </c>
      <c r="D34" s="232">
        <v>40</v>
      </c>
      <c r="E34" s="231" t="s">
        <v>315</v>
      </c>
      <c r="F34" s="232">
        <v>0</v>
      </c>
      <c r="G34" s="231" t="s">
        <v>316</v>
      </c>
      <c r="H34" s="232">
        <v>0</v>
      </c>
      <c r="I34" s="230"/>
    </row>
    <row r="35" spans="1:9" ht="15.6" x14ac:dyDescent="0.3">
      <c r="A35" s="231" t="s">
        <v>317</v>
      </c>
      <c r="B35" s="232">
        <v>0</v>
      </c>
      <c r="C35" s="231" t="s">
        <v>318</v>
      </c>
      <c r="D35" s="232">
        <v>8</v>
      </c>
      <c r="E35" s="231" t="s">
        <v>319</v>
      </c>
      <c r="F35" s="232">
        <v>0</v>
      </c>
      <c r="G35" s="231" t="s">
        <v>320</v>
      </c>
      <c r="H35" s="232">
        <v>0</v>
      </c>
      <c r="I35" s="230"/>
    </row>
    <row r="36" spans="1:9" ht="15.6" x14ac:dyDescent="0.3">
      <c r="A36" s="231" t="s">
        <v>321</v>
      </c>
      <c r="B36" s="232">
        <v>0</v>
      </c>
      <c r="C36" s="231" t="s">
        <v>322</v>
      </c>
      <c r="D36" s="232">
        <v>0</v>
      </c>
      <c r="E36" s="231" t="s">
        <v>323</v>
      </c>
      <c r="F36" s="232">
        <v>0</v>
      </c>
      <c r="G36" s="231" t="s">
        <v>324</v>
      </c>
      <c r="H36" s="232">
        <v>0</v>
      </c>
      <c r="I36" s="230"/>
    </row>
    <row r="37" spans="1:9" ht="15.6" x14ac:dyDescent="0.3">
      <c r="A37" s="231" t="s">
        <v>325</v>
      </c>
      <c r="B37" s="232">
        <v>0</v>
      </c>
      <c r="C37" s="231" t="s">
        <v>326</v>
      </c>
      <c r="D37" s="232">
        <v>0</v>
      </c>
      <c r="E37" s="231" t="s">
        <v>327</v>
      </c>
      <c r="F37" s="232">
        <v>0</v>
      </c>
      <c r="G37" s="231" t="s">
        <v>328</v>
      </c>
      <c r="H37" s="232">
        <v>0</v>
      </c>
      <c r="I37" s="230"/>
    </row>
    <row r="38" spans="1:9" ht="15.6" x14ac:dyDescent="0.3">
      <c r="A38" s="231" t="s">
        <v>329</v>
      </c>
      <c r="B38" s="232">
        <v>0</v>
      </c>
      <c r="C38" s="231" t="s">
        <v>330</v>
      </c>
      <c r="D38" s="232">
        <v>0</v>
      </c>
      <c r="E38" s="231" t="s">
        <v>331</v>
      </c>
      <c r="F38" s="232">
        <v>0</v>
      </c>
      <c r="G38" s="231" t="s">
        <v>332</v>
      </c>
      <c r="H38" s="232">
        <v>0</v>
      </c>
      <c r="I38" s="230"/>
    </row>
    <row r="39" spans="1:9" ht="15.6" x14ac:dyDescent="0.3">
      <c r="A39" s="231" t="s">
        <v>333</v>
      </c>
      <c r="B39" s="232">
        <v>0</v>
      </c>
      <c r="C39" s="231" t="s">
        <v>334</v>
      </c>
      <c r="D39" s="232">
        <v>0</v>
      </c>
      <c r="E39" s="231" t="s">
        <v>335</v>
      </c>
      <c r="F39" s="232">
        <v>0</v>
      </c>
      <c r="G39" s="231" t="s">
        <v>336</v>
      </c>
      <c r="H39" s="232">
        <v>0</v>
      </c>
      <c r="I39" s="230"/>
    </row>
    <row r="40" spans="1:9" ht="15.6" x14ac:dyDescent="0.3">
      <c r="A40" s="231" t="s">
        <v>337</v>
      </c>
      <c r="B40" s="232">
        <v>0</v>
      </c>
      <c r="C40" s="231" t="s">
        <v>338</v>
      </c>
      <c r="D40" s="232">
        <v>59</v>
      </c>
      <c r="E40" s="231" t="s">
        <v>339</v>
      </c>
      <c r="F40" s="232">
        <v>30</v>
      </c>
      <c r="G40" s="231" t="s">
        <v>340</v>
      </c>
      <c r="H40" s="232">
        <v>0</v>
      </c>
      <c r="I40" s="230"/>
    </row>
    <row r="41" spans="1:9" ht="15.6" x14ac:dyDescent="0.3">
      <c r="A41" s="231" t="s">
        <v>341</v>
      </c>
      <c r="B41" s="232">
        <v>0</v>
      </c>
      <c r="C41" s="231" t="s">
        <v>342</v>
      </c>
      <c r="D41" s="232">
        <v>0</v>
      </c>
      <c r="E41" s="231" t="s">
        <v>343</v>
      </c>
      <c r="F41" s="232">
        <v>0</v>
      </c>
      <c r="G41" s="231" t="s">
        <v>344</v>
      </c>
      <c r="H41" s="232">
        <v>0</v>
      </c>
      <c r="I41" s="230"/>
    </row>
    <row r="42" spans="1:9" ht="15.6" x14ac:dyDescent="0.3">
      <c r="A42" s="231" t="s">
        <v>345</v>
      </c>
      <c r="B42" s="232">
        <v>0</v>
      </c>
      <c r="C42" s="231" t="s">
        <v>346</v>
      </c>
      <c r="D42" s="232">
        <v>33</v>
      </c>
      <c r="E42" s="231" t="s">
        <v>347</v>
      </c>
      <c r="F42" s="232">
        <v>0</v>
      </c>
      <c r="G42" s="231" t="s">
        <v>348</v>
      </c>
      <c r="H42" s="232">
        <v>0</v>
      </c>
      <c r="I42" s="230"/>
    </row>
    <row r="43" spans="1:9" x14ac:dyDescent="0.3">
      <c r="A43" s="230"/>
      <c r="B43" s="230">
        <f>SUM(B2:B42)</f>
        <v>127</v>
      </c>
      <c r="C43" s="230"/>
      <c r="D43" s="230">
        <f>SUM(D2:D42)</f>
        <v>300</v>
      </c>
      <c r="E43" s="230"/>
      <c r="F43" s="230">
        <f>SUM(F2:F42)</f>
        <v>156</v>
      </c>
      <c r="G43" s="230"/>
      <c r="H43" s="230">
        <f>SUM(H2:H42)</f>
        <v>141</v>
      </c>
      <c r="I43" s="230">
        <f>SUM(B43,D43,F43,H43)</f>
        <v>724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"/>
  <sheetViews>
    <sheetView topLeftCell="A28" workbookViewId="0">
      <selection activeCell="H39" sqref="H39"/>
    </sheetView>
  </sheetViews>
  <sheetFormatPr defaultRowHeight="14.4" x14ac:dyDescent="0.3"/>
  <cols>
    <col min="1" max="1" width="13.6640625" customWidth="1"/>
    <col min="3" max="3" width="13.88671875" customWidth="1"/>
    <col min="5" max="5" width="12" customWidth="1"/>
    <col min="7" max="7" width="15.33203125" customWidth="1"/>
  </cols>
  <sheetData>
    <row r="1" spans="1:9" ht="18" x14ac:dyDescent="0.35">
      <c r="A1" s="251" t="s">
        <v>349</v>
      </c>
      <c r="B1" s="251"/>
      <c r="C1" s="251"/>
      <c r="D1" s="251"/>
      <c r="E1" s="251"/>
      <c r="F1" s="251"/>
      <c r="G1" s="251"/>
      <c r="H1" s="251"/>
      <c r="I1" s="230"/>
    </row>
    <row r="2" spans="1:9" ht="15.6" x14ac:dyDescent="0.3">
      <c r="A2" s="231" t="s">
        <v>185</v>
      </c>
      <c r="B2" s="232">
        <v>0</v>
      </c>
      <c r="C2" s="231" t="s">
        <v>186</v>
      </c>
      <c r="D2" s="232">
        <v>0</v>
      </c>
      <c r="E2" s="231" t="s">
        <v>187</v>
      </c>
      <c r="F2" s="232">
        <v>3</v>
      </c>
      <c r="G2" s="231" t="s">
        <v>188</v>
      </c>
      <c r="H2" s="232">
        <v>0</v>
      </c>
      <c r="I2" s="230"/>
    </row>
    <row r="3" spans="1:9" ht="15.6" x14ac:dyDescent="0.3">
      <c r="A3" s="231" t="s">
        <v>189</v>
      </c>
      <c r="B3" s="232">
        <v>0</v>
      </c>
      <c r="C3" s="231" t="s">
        <v>190</v>
      </c>
      <c r="D3" s="233">
        <v>0</v>
      </c>
      <c r="E3" s="231" t="s">
        <v>191</v>
      </c>
      <c r="F3" s="232">
        <v>0</v>
      </c>
      <c r="G3" s="231" t="s">
        <v>192</v>
      </c>
      <c r="H3" s="232">
        <v>0</v>
      </c>
      <c r="I3" s="230"/>
    </row>
    <row r="4" spans="1:9" ht="15.6" x14ac:dyDescent="0.3">
      <c r="A4" s="231" t="s">
        <v>193</v>
      </c>
      <c r="B4" s="232">
        <v>0</v>
      </c>
      <c r="C4" s="231" t="s">
        <v>194</v>
      </c>
      <c r="D4" s="232">
        <v>0</v>
      </c>
      <c r="E4" s="231" t="s">
        <v>195</v>
      </c>
      <c r="F4" s="232">
        <v>0</v>
      </c>
      <c r="G4" s="231" t="s">
        <v>196</v>
      </c>
      <c r="H4" s="232">
        <v>0</v>
      </c>
      <c r="I4" s="230"/>
    </row>
    <row r="5" spans="1:9" ht="15.6" x14ac:dyDescent="0.3">
      <c r="A5" s="231" t="s">
        <v>197</v>
      </c>
      <c r="B5" s="232">
        <v>0</v>
      </c>
      <c r="C5" s="231" t="s">
        <v>198</v>
      </c>
      <c r="D5" s="232">
        <v>0</v>
      </c>
      <c r="E5" s="231" t="s">
        <v>199</v>
      </c>
      <c r="F5" s="232">
        <v>0</v>
      </c>
      <c r="G5" s="231" t="s">
        <v>200</v>
      </c>
      <c r="H5" s="232">
        <v>0</v>
      </c>
      <c r="I5" s="230"/>
    </row>
    <row r="6" spans="1:9" ht="15.6" x14ac:dyDescent="0.3">
      <c r="A6" s="231" t="s">
        <v>201</v>
      </c>
      <c r="B6" s="232">
        <v>0</v>
      </c>
      <c r="C6" s="231" t="s">
        <v>202</v>
      </c>
      <c r="D6" s="232">
        <v>0</v>
      </c>
      <c r="E6" s="231" t="s">
        <v>203</v>
      </c>
      <c r="F6" s="232">
        <v>0</v>
      </c>
      <c r="G6" s="231" t="s">
        <v>204</v>
      </c>
      <c r="H6" s="232">
        <v>0</v>
      </c>
      <c r="I6" s="230"/>
    </row>
    <row r="7" spans="1:9" ht="15.6" x14ac:dyDescent="0.3">
      <c r="A7" s="231" t="s">
        <v>205</v>
      </c>
      <c r="B7" s="232">
        <v>0</v>
      </c>
      <c r="C7" s="231" t="s">
        <v>206</v>
      </c>
      <c r="D7" s="232">
        <v>0</v>
      </c>
      <c r="E7" s="231" t="s">
        <v>207</v>
      </c>
      <c r="F7" s="232">
        <v>0</v>
      </c>
      <c r="G7" s="231" t="s">
        <v>208</v>
      </c>
      <c r="H7" s="232">
        <v>0</v>
      </c>
      <c r="I7" s="230"/>
    </row>
    <row r="8" spans="1:9" ht="15.6" x14ac:dyDescent="0.3">
      <c r="A8" s="231" t="s">
        <v>209</v>
      </c>
      <c r="B8" s="233">
        <v>0</v>
      </c>
      <c r="C8" s="231" t="s">
        <v>210</v>
      </c>
      <c r="D8" s="232">
        <v>24.8</v>
      </c>
      <c r="E8" s="231" t="s">
        <v>211</v>
      </c>
      <c r="F8" s="232">
        <v>0</v>
      </c>
      <c r="G8" s="231" t="s">
        <v>212</v>
      </c>
      <c r="H8" s="232">
        <v>0</v>
      </c>
      <c r="I8" s="230"/>
    </row>
    <row r="9" spans="1:9" ht="15.6" x14ac:dyDescent="0.3">
      <c r="A9" s="231" t="s">
        <v>213</v>
      </c>
      <c r="B9" s="232">
        <v>0</v>
      </c>
      <c r="C9" s="231" t="s">
        <v>214</v>
      </c>
      <c r="D9" s="232">
        <v>0</v>
      </c>
      <c r="E9" s="231" t="s">
        <v>215</v>
      </c>
      <c r="F9" s="232">
        <v>0</v>
      </c>
      <c r="G9" s="231" t="s">
        <v>216</v>
      </c>
      <c r="H9" s="232">
        <v>2.5</v>
      </c>
      <c r="I9" s="230"/>
    </row>
    <row r="10" spans="1:9" ht="15.6" x14ac:dyDescent="0.3">
      <c r="A10" s="231" t="s">
        <v>217</v>
      </c>
      <c r="B10" s="232">
        <v>0</v>
      </c>
      <c r="C10" s="231" t="s">
        <v>218</v>
      </c>
      <c r="D10" s="232">
        <v>0</v>
      </c>
      <c r="E10" s="231" t="s">
        <v>219</v>
      </c>
      <c r="F10" s="232">
        <v>0</v>
      </c>
      <c r="G10" s="231" t="s">
        <v>220</v>
      </c>
      <c r="H10" s="232">
        <v>33</v>
      </c>
      <c r="I10" s="230"/>
    </row>
    <row r="11" spans="1:9" ht="15.6" x14ac:dyDescent="0.3">
      <c r="A11" s="231" t="s">
        <v>221</v>
      </c>
      <c r="B11" s="232">
        <v>0</v>
      </c>
      <c r="C11" s="231" t="s">
        <v>222</v>
      </c>
      <c r="D11" s="232">
        <v>0</v>
      </c>
      <c r="E11" s="231" t="s">
        <v>223</v>
      </c>
      <c r="F11" s="232">
        <v>0</v>
      </c>
      <c r="G11" s="231" t="s">
        <v>224</v>
      </c>
      <c r="H11" s="232">
        <v>0</v>
      </c>
      <c r="I11" s="230"/>
    </row>
    <row r="12" spans="1:9" ht="15.6" x14ac:dyDescent="0.3">
      <c r="A12" s="231" t="s">
        <v>225</v>
      </c>
      <c r="B12" s="234">
        <v>0</v>
      </c>
      <c r="C12" s="231" t="s">
        <v>226</v>
      </c>
      <c r="D12" s="232">
        <v>0</v>
      </c>
      <c r="E12" s="231" t="s">
        <v>227</v>
      </c>
      <c r="F12" s="232">
        <v>0</v>
      </c>
      <c r="G12" s="231" t="s">
        <v>228</v>
      </c>
      <c r="H12" s="232">
        <v>0</v>
      </c>
      <c r="I12" s="230"/>
    </row>
    <row r="13" spans="1:9" ht="15.6" x14ac:dyDescent="0.3">
      <c r="A13" s="231" t="s">
        <v>229</v>
      </c>
      <c r="B13" s="232">
        <v>0</v>
      </c>
      <c r="C13" s="231" t="s">
        <v>230</v>
      </c>
      <c r="D13" s="232">
        <v>0</v>
      </c>
      <c r="E13" s="231" t="s">
        <v>231</v>
      </c>
      <c r="F13" s="232">
        <v>0</v>
      </c>
      <c r="G13" s="231" t="s">
        <v>232</v>
      </c>
      <c r="H13" s="232">
        <v>3</v>
      </c>
      <c r="I13" s="230"/>
    </row>
    <row r="14" spans="1:9" ht="15.6" x14ac:dyDescent="0.3">
      <c r="A14" s="231" t="s">
        <v>233</v>
      </c>
      <c r="B14" s="232">
        <v>37.700000000000003</v>
      </c>
      <c r="C14" s="231" t="s">
        <v>234</v>
      </c>
      <c r="D14" s="232">
        <v>0</v>
      </c>
      <c r="E14" s="231" t="s">
        <v>235</v>
      </c>
      <c r="F14" s="232">
        <v>5</v>
      </c>
      <c r="G14" s="231" t="s">
        <v>236</v>
      </c>
      <c r="H14" s="232">
        <v>0</v>
      </c>
      <c r="I14" s="230"/>
    </row>
    <row r="15" spans="1:9" ht="15.6" x14ac:dyDescent="0.3">
      <c r="A15" s="231" t="s">
        <v>237</v>
      </c>
      <c r="B15" s="232">
        <v>0</v>
      </c>
      <c r="C15" s="231" t="s">
        <v>238</v>
      </c>
      <c r="D15" s="232">
        <v>0</v>
      </c>
      <c r="E15" s="231" t="s">
        <v>239</v>
      </c>
      <c r="F15" s="232">
        <v>0</v>
      </c>
      <c r="G15" s="231" t="s">
        <v>240</v>
      </c>
      <c r="H15" s="232">
        <v>0</v>
      </c>
      <c r="I15" s="230"/>
    </row>
    <row r="16" spans="1:9" ht="15.6" x14ac:dyDescent="0.3">
      <c r="A16" s="231" t="s">
        <v>241</v>
      </c>
      <c r="B16" s="232">
        <v>0</v>
      </c>
      <c r="C16" s="231" t="s">
        <v>242</v>
      </c>
      <c r="D16" s="232">
        <v>0</v>
      </c>
      <c r="E16" s="231" t="s">
        <v>243</v>
      </c>
      <c r="F16" s="232">
        <v>0</v>
      </c>
      <c r="G16" s="231" t="s">
        <v>244</v>
      </c>
      <c r="H16" s="232">
        <v>0</v>
      </c>
      <c r="I16" s="230"/>
    </row>
    <row r="17" spans="1:9" ht="15.6" x14ac:dyDescent="0.3">
      <c r="A17" s="231" t="s">
        <v>245</v>
      </c>
      <c r="B17" s="232">
        <v>0</v>
      </c>
      <c r="C17" s="231" t="s">
        <v>246</v>
      </c>
      <c r="D17" s="232">
        <v>0</v>
      </c>
      <c r="E17" s="231" t="s">
        <v>247</v>
      </c>
      <c r="F17" s="232">
        <v>0</v>
      </c>
      <c r="G17" s="231" t="s">
        <v>248</v>
      </c>
      <c r="H17" s="232">
        <v>0</v>
      </c>
      <c r="I17" s="230"/>
    </row>
    <row r="18" spans="1:9" ht="15.6" x14ac:dyDescent="0.3">
      <c r="A18" s="231" t="s">
        <v>249</v>
      </c>
      <c r="B18" s="232">
        <v>0</v>
      </c>
      <c r="C18" s="231" t="s">
        <v>250</v>
      </c>
      <c r="D18" s="232">
        <v>0</v>
      </c>
      <c r="E18" s="231" t="s">
        <v>251</v>
      </c>
      <c r="F18" s="232">
        <v>7.5</v>
      </c>
      <c r="G18" s="231" t="s">
        <v>252</v>
      </c>
      <c r="H18" s="232">
        <v>0</v>
      </c>
      <c r="I18" s="230"/>
    </row>
    <row r="19" spans="1:9" ht="15.6" x14ac:dyDescent="0.3">
      <c r="A19" s="231" t="s">
        <v>253</v>
      </c>
      <c r="B19" s="232">
        <v>0</v>
      </c>
      <c r="C19" s="231" t="s">
        <v>254</v>
      </c>
      <c r="D19" s="232">
        <v>0</v>
      </c>
      <c r="E19" s="231" t="s">
        <v>255</v>
      </c>
      <c r="F19" s="232">
        <v>15</v>
      </c>
      <c r="G19" s="231" t="s">
        <v>256</v>
      </c>
      <c r="H19" s="232">
        <v>0</v>
      </c>
      <c r="I19" s="230"/>
    </row>
    <row r="20" spans="1:9" ht="15.6" x14ac:dyDescent="0.3">
      <c r="A20" s="231" t="s">
        <v>257</v>
      </c>
      <c r="B20" s="232">
        <v>0</v>
      </c>
      <c r="C20" s="231" t="s">
        <v>258</v>
      </c>
      <c r="D20" s="232">
        <v>0</v>
      </c>
      <c r="E20" s="231" t="s">
        <v>259</v>
      </c>
      <c r="F20" s="232">
        <v>0</v>
      </c>
      <c r="G20" s="231" t="s">
        <v>260</v>
      </c>
      <c r="H20" s="232">
        <v>30</v>
      </c>
      <c r="I20" s="230"/>
    </row>
    <row r="21" spans="1:9" ht="15.6" x14ac:dyDescent="0.3">
      <c r="A21" s="231" t="s">
        <v>261</v>
      </c>
      <c r="B21" s="232">
        <v>0</v>
      </c>
      <c r="C21" s="231" t="s">
        <v>262</v>
      </c>
      <c r="D21" s="232">
        <v>90</v>
      </c>
      <c r="E21" s="231" t="s">
        <v>263</v>
      </c>
      <c r="F21" s="232">
        <v>0</v>
      </c>
      <c r="G21" s="231" t="s">
        <v>264</v>
      </c>
      <c r="H21" s="232">
        <v>0</v>
      </c>
      <c r="I21" s="230"/>
    </row>
    <row r="22" spans="1:9" ht="15.6" x14ac:dyDescent="0.3">
      <c r="A22" s="231" t="s">
        <v>265</v>
      </c>
      <c r="B22" s="232">
        <v>0</v>
      </c>
      <c r="C22" s="231" t="s">
        <v>266</v>
      </c>
      <c r="D22" s="232">
        <v>0</v>
      </c>
      <c r="E22" s="231" t="s">
        <v>267</v>
      </c>
      <c r="F22" s="232">
        <v>0</v>
      </c>
      <c r="G22" s="231" t="s">
        <v>268</v>
      </c>
      <c r="H22" s="232">
        <v>15</v>
      </c>
      <c r="I22" s="230"/>
    </row>
    <row r="23" spans="1:9" ht="15.6" x14ac:dyDescent="0.3">
      <c r="A23" s="231" t="s">
        <v>269</v>
      </c>
      <c r="B23" s="232">
        <v>0</v>
      </c>
      <c r="C23" s="231" t="s">
        <v>270</v>
      </c>
      <c r="D23" s="232">
        <v>0</v>
      </c>
      <c r="E23" s="231" t="s">
        <v>271</v>
      </c>
      <c r="F23" s="232">
        <v>0</v>
      </c>
      <c r="G23" s="231" t="s">
        <v>272</v>
      </c>
      <c r="H23" s="232">
        <v>0</v>
      </c>
      <c r="I23" s="230"/>
    </row>
    <row r="24" spans="1:9" ht="15.6" x14ac:dyDescent="0.3">
      <c r="A24" s="231" t="s">
        <v>273</v>
      </c>
      <c r="B24" s="232">
        <v>0</v>
      </c>
      <c r="C24" s="231" t="s">
        <v>274</v>
      </c>
      <c r="D24" s="232">
        <v>1.5</v>
      </c>
      <c r="E24" s="231" t="s">
        <v>275</v>
      </c>
      <c r="F24" s="232">
        <v>16.45</v>
      </c>
      <c r="G24" s="231" t="s">
        <v>276</v>
      </c>
      <c r="H24" s="232">
        <v>0</v>
      </c>
      <c r="I24" s="230"/>
    </row>
    <row r="25" spans="1:9" ht="15.6" x14ac:dyDescent="0.3">
      <c r="A25" s="231" t="s">
        <v>277</v>
      </c>
      <c r="B25" s="232">
        <v>0</v>
      </c>
      <c r="C25" s="231" t="s">
        <v>278</v>
      </c>
      <c r="D25" s="232">
        <v>0</v>
      </c>
      <c r="E25" s="231" t="s">
        <v>279</v>
      </c>
      <c r="F25" s="232">
        <v>0</v>
      </c>
      <c r="G25" s="231" t="s">
        <v>280</v>
      </c>
      <c r="H25" s="232">
        <v>0</v>
      </c>
      <c r="I25" s="230"/>
    </row>
    <row r="26" spans="1:9" ht="15.6" x14ac:dyDescent="0.3">
      <c r="A26" s="231" t="s">
        <v>281</v>
      </c>
      <c r="B26" s="232">
        <v>88</v>
      </c>
      <c r="C26" s="231" t="s">
        <v>282</v>
      </c>
      <c r="D26" s="232">
        <v>0</v>
      </c>
      <c r="E26" s="231" t="s">
        <v>283</v>
      </c>
      <c r="F26" s="232">
        <v>0</v>
      </c>
      <c r="G26" s="231" t="s">
        <v>284</v>
      </c>
      <c r="H26" s="232">
        <v>0</v>
      </c>
      <c r="I26" s="230"/>
    </row>
    <row r="27" spans="1:9" ht="15.6" x14ac:dyDescent="0.3">
      <c r="A27" s="231" t="s">
        <v>285</v>
      </c>
      <c r="B27" s="232">
        <v>0</v>
      </c>
      <c r="C27" s="231" t="s">
        <v>286</v>
      </c>
      <c r="D27" s="232">
        <v>0</v>
      </c>
      <c r="E27" s="231" t="s">
        <v>287</v>
      </c>
      <c r="F27" s="232">
        <v>0</v>
      </c>
      <c r="G27" s="231" t="s">
        <v>288</v>
      </c>
      <c r="H27" s="232">
        <v>0</v>
      </c>
      <c r="I27" s="230"/>
    </row>
    <row r="28" spans="1:9" ht="15.6" x14ac:dyDescent="0.3">
      <c r="A28" s="231" t="s">
        <v>289</v>
      </c>
      <c r="B28" s="232">
        <v>0</v>
      </c>
      <c r="C28" s="231" t="s">
        <v>290</v>
      </c>
      <c r="D28" s="232">
        <v>0</v>
      </c>
      <c r="E28" s="231" t="s">
        <v>291</v>
      </c>
      <c r="F28" s="232">
        <v>0</v>
      </c>
      <c r="G28" s="231" t="s">
        <v>292</v>
      </c>
      <c r="H28" s="232">
        <v>0</v>
      </c>
      <c r="I28" s="230"/>
    </row>
    <row r="29" spans="1:9" ht="15.6" x14ac:dyDescent="0.3">
      <c r="A29" s="231" t="s">
        <v>293</v>
      </c>
      <c r="B29" s="232">
        <v>0</v>
      </c>
      <c r="C29" s="231" t="s">
        <v>294</v>
      </c>
      <c r="D29" s="232">
        <v>61</v>
      </c>
      <c r="E29" s="231" t="s">
        <v>295</v>
      </c>
      <c r="F29" s="232">
        <v>0</v>
      </c>
      <c r="G29" s="231" t="s">
        <v>296</v>
      </c>
      <c r="H29" s="232">
        <v>19.64</v>
      </c>
      <c r="I29" s="230"/>
    </row>
    <row r="30" spans="1:9" ht="15.6" x14ac:dyDescent="0.3">
      <c r="A30" s="231" t="s">
        <v>297</v>
      </c>
      <c r="B30" s="232">
        <v>0</v>
      </c>
      <c r="C30" s="231" t="s">
        <v>298</v>
      </c>
      <c r="D30" s="232">
        <v>0</v>
      </c>
      <c r="E30" s="231" t="s">
        <v>299</v>
      </c>
      <c r="F30" s="232">
        <v>53.2</v>
      </c>
      <c r="G30" s="231" t="s">
        <v>300</v>
      </c>
      <c r="H30" s="232">
        <v>0</v>
      </c>
      <c r="I30" s="230"/>
    </row>
    <row r="31" spans="1:9" ht="15.6" x14ac:dyDescent="0.3">
      <c r="A31" s="231" t="s">
        <v>301</v>
      </c>
      <c r="B31" s="232">
        <v>0</v>
      </c>
      <c r="C31" s="231" t="s">
        <v>302</v>
      </c>
      <c r="D31" s="232">
        <v>0</v>
      </c>
      <c r="E31" s="231" t="s">
        <v>303</v>
      </c>
      <c r="F31" s="232">
        <v>0</v>
      </c>
      <c r="G31" s="231" t="s">
        <v>304</v>
      </c>
      <c r="H31" s="232">
        <v>0</v>
      </c>
      <c r="I31" s="230"/>
    </row>
    <row r="32" spans="1:9" ht="15.6" x14ac:dyDescent="0.3">
      <c r="A32" s="231" t="s">
        <v>305</v>
      </c>
      <c r="B32" s="232">
        <v>0</v>
      </c>
      <c r="C32" s="231" t="s">
        <v>306</v>
      </c>
      <c r="D32" s="232">
        <v>0</v>
      </c>
      <c r="E32" s="231" t="s">
        <v>307</v>
      </c>
      <c r="F32" s="232">
        <v>0</v>
      </c>
      <c r="G32" s="231" t="s">
        <v>308</v>
      </c>
      <c r="H32" s="232">
        <v>0</v>
      </c>
      <c r="I32" s="230"/>
    </row>
    <row r="33" spans="1:9" ht="15.6" x14ac:dyDescent="0.3">
      <c r="A33" s="231" t="s">
        <v>309</v>
      </c>
      <c r="B33" s="232">
        <v>0</v>
      </c>
      <c r="C33" s="231" t="s">
        <v>310</v>
      </c>
      <c r="D33" s="232">
        <v>0</v>
      </c>
      <c r="E33" s="231" t="s">
        <v>311</v>
      </c>
      <c r="F33" s="232">
        <v>0</v>
      </c>
      <c r="G33" s="231" t="s">
        <v>312</v>
      </c>
      <c r="H33" s="232">
        <v>0</v>
      </c>
      <c r="I33" s="230"/>
    </row>
    <row r="34" spans="1:9" ht="15.6" x14ac:dyDescent="0.3">
      <c r="A34" s="231" t="s">
        <v>313</v>
      </c>
      <c r="B34" s="232">
        <v>0</v>
      </c>
      <c r="C34" s="231" t="s">
        <v>314</v>
      </c>
      <c r="D34" s="232">
        <v>29.6</v>
      </c>
      <c r="E34" s="231" t="s">
        <v>315</v>
      </c>
      <c r="F34" s="232">
        <v>0</v>
      </c>
      <c r="G34" s="231" t="s">
        <v>316</v>
      </c>
      <c r="H34" s="232">
        <v>0</v>
      </c>
      <c r="I34" s="230"/>
    </row>
    <row r="35" spans="1:9" ht="15.6" x14ac:dyDescent="0.3">
      <c r="A35" s="231" t="s">
        <v>317</v>
      </c>
      <c r="B35" s="232">
        <v>0</v>
      </c>
      <c r="C35" s="231" t="s">
        <v>318</v>
      </c>
      <c r="D35" s="232">
        <v>10</v>
      </c>
      <c r="E35" s="231" t="s">
        <v>319</v>
      </c>
      <c r="F35" s="232">
        <v>0</v>
      </c>
      <c r="G35" s="231" t="s">
        <v>320</v>
      </c>
      <c r="H35" s="232">
        <v>0</v>
      </c>
      <c r="I35" s="230"/>
    </row>
    <row r="36" spans="1:9" ht="15.6" x14ac:dyDescent="0.3">
      <c r="A36" s="231" t="s">
        <v>321</v>
      </c>
      <c r="B36" s="232">
        <v>0</v>
      </c>
      <c r="C36" s="231" t="s">
        <v>322</v>
      </c>
      <c r="D36" s="232">
        <v>0</v>
      </c>
      <c r="E36" s="231" t="s">
        <v>323</v>
      </c>
      <c r="F36" s="232">
        <v>0</v>
      </c>
      <c r="G36" s="231" t="s">
        <v>324</v>
      </c>
      <c r="H36" s="232">
        <v>0</v>
      </c>
      <c r="I36" s="230"/>
    </row>
    <row r="37" spans="1:9" ht="15.6" x14ac:dyDescent="0.3">
      <c r="A37" s="231" t="s">
        <v>325</v>
      </c>
      <c r="B37" s="232">
        <v>0</v>
      </c>
      <c r="C37" s="231" t="s">
        <v>326</v>
      </c>
      <c r="D37" s="232">
        <v>0</v>
      </c>
      <c r="E37" s="231" t="s">
        <v>327</v>
      </c>
      <c r="F37" s="232">
        <v>0</v>
      </c>
      <c r="G37" s="231" t="s">
        <v>328</v>
      </c>
      <c r="H37" s="232">
        <v>0</v>
      </c>
      <c r="I37" s="230"/>
    </row>
    <row r="38" spans="1:9" ht="15.6" x14ac:dyDescent="0.3">
      <c r="A38" s="231" t="s">
        <v>329</v>
      </c>
      <c r="B38" s="232">
        <v>0</v>
      </c>
      <c r="C38" s="231" t="s">
        <v>330</v>
      </c>
      <c r="D38" s="232">
        <v>0</v>
      </c>
      <c r="E38" s="231" t="s">
        <v>331</v>
      </c>
      <c r="F38" s="232">
        <v>0</v>
      </c>
      <c r="G38" s="231" t="s">
        <v>332</v>
      </c>
      <c r="H38" s="232">
        <v>0</v>
      </c>
      <c r="I38" s="230"/>
    </row>
    <row r="39" spans="1:9" ht="15.6" x14ac:dyDescent="0.3">
      <c r="A39" s="231" t="s">
        <v>333</v>
      </c>
      <c r="B39" s="232">
        <v>0</v>
      </c>
      <c r="C39" s="231" t="s">
        <v>334</v>
      </c>
      <c r="D39" s="232">
        <v>0</v>
      </c>
      <c r="E39" s="231" t="s">
        <v>335</v>
      </c>
      <c r="F39" s="232">
        <v>0</v>
      </c>
      <c r="G39" s="231" t="s">
        <v>336</v>
      </c>
      <c r="H39" s="232">
        <v>0</v>
      </c>
      <c r="I39" s="230"/>
    </row>
    <row r="40" spans="1:9" ht="15.6" x14ac:dyDescent="0.3">
      <c r="A40" s="231" t="s">
        <v>337</v>
      </c>
      <c r="B40" s="232">
        <v>0</v>
      </c>
      <c r="C40" s="231" t="s">
        <v>338</v>
      </c>
      <c r="D40" s="232">
        <v>0</v>
      </c>
      <c r="E40" s="231" t="s">
        <v>339</v>
      </c>
      <c r="F40" s="232">
        <v>11</v>
      </c>
      <c r="G40" s="231" t="s">
        <v>340</v>
      </c>
      <c r="H40" s="232">
        <v>0</v>
      </c>
      <c r="I40" s="230"/>
    </row>
    <row r="41" spans="1:9" ht="15.6" x14ac:dyDescent="0.3">
      <c r="A41" s="231" t="s">
        <v>341</v>
      </c>
      <c r="B41" s="232">
        <v>0</v>
      </c>
      <c r="C41" s="231" t="s">
        <v>342</v>
      </c>
      <c r="D41" s="232">
        <v>0</v>
      </c>
      <c r="E41" s="231" t="s">
        <v>343</v>
      </c>
      <c r="F41" s="232">
        <v>0</v>
      </c>
      <c r="G41" s="231" t="s">
        <v>344</v>
      </c>
      <c r="H41" s="232">
        <v>0</v>
      </c>
      <c r="I41" s="230"/>
    </row>
    <row r="42" spans="1:9" ht="15.6" x14ac:dyDescent="0.3">
      <c r="A42" s="231" t="s">
        <v>345</v>
      </c>
      <c r="B42" s="232">
        <v>0</v>
      </c>
      <c r="C42" s="231" t="s">
        <v>346</v>
      </c>
      <c r="D42" s="232">
        <v>0</v>
      </c>
      <c r="E42" s="231" t="s">
        <v>347</v>
      </c>
      <c r="F42" s="232">
        <v>0</v>
      </c>
      <c r="G42" s="231" t="s">
        <v>348</v>
      </c>
      <c r="H42" s="232">
        <v>0</v>
      </c>
      <c r="I42" s="230"/>
    </row>
    <row r="43" spans="1:9" x14ac:dyDescent="0.3">
      <c r="A43" s="230"/>
      <c r="B43" s="230">
        <f>SUM(B2:B42)</f>
        <v>125.7</v>
      </c>
      <c r="C43" s="230"/>
      <c r="D43" s="230">
        <f>SUM(D2:D42)</f>
        <v>216.9</v>
      </c>
      <c r="E43" s="230"/>
      <c r="F43" s="230">
        <f>SUM(F2:F42)</f>
        <v>111.15</v>
      </c>
      <c r="G43" s="230"/>
      <c r="H43" s="230">
        <f>SUM(H2:H42)</f>
        <v>103.14</v>
      </c>
      <c r="I43" s="230">
        <f>SUM(B43,D43,F43,H43)</f>
        <v>556.89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3"/>
  <sheetViews>
    <sheetView topLeftCell="A22" workbookViewId="0">
      <selection activeCell="H39" sqref="H39"/>
    </sheetView>
  </sheetViews>
  <sheetFormatPr defaultRowHeight="14.4" x14ac:dyDescent="0.3"/>
  <cols>
    <col min="1" max="1" width="12.88671875" customWidth="1"/>
    <col min="3" max="3" width="14.33203125" customWidth="1"/>
    <col min="5" max="5" width="11.6640625" customWidth="1"/>
    <col min="7" max="7" width="15" customWidth="1"/>
  </cols>
  <sheetData>
    <row r="1" spans="1:9" ht="18" x14ac:dyDescent="0.35">
      <c r="A1" s="251" t="s">
        <v>350</v>
      </c>
      <c r="B1" s="251"/>
      <c r="C1" s="251"/>
      <c r="D1" s="251"/>
      <c r="E1" s="251"/>
      <c r="F1" s="251"/>
      <c r="G1" s="251"/>
      <c r="H1" s="251"/>
      <c r="I1" s="230"/>
    </row>
    <row r="2" spans="1:9" ht="15.6" x14ac:dyDescent="0.3">
      <c r="A2" s="231" t="s">
        <v>185</v>
      </c>
      <c r="B2" s="232">
        <v>5.9480000000000004</v>
      </c>
      <c r="C2" s="231" t="s">
        <v>186</v>
      </c>
      <c r="D2" s="232">
        <v>10</v>
      </c>
      <c r="E2" s="231" t="s">
        <v>187</v>
      </c>
      <c r="F2" s="232">
        <v>26.1</v>
      </c>
      <c r="G2" s="231" t="s">
        <v>188</v>
      </c>
      <c r="H2" s="232">
        <v>0</v>
      </c>
      <c r="I2" s="230"/>
    </row>
    <row r="3" spans="1:9" ht="15.6" x14ac:dyDescent="0.3">
      <c r="A3" s="231" t="s">
        <v>189</v>
      </c>
      <c r="B3" s="232">
        <v>4.0999999999999996</v>
      </c>
      <c r="C3" s="231" t="s">
        <v>190</v>
      </c>
      <c r="D3" s="233">
        <v>0</v>
      </c>
      <c r="E3" s="231" t="s">
        <v>191</v>
      </c>
      <c r="F3" s="232">
        <v>5.8</v>
      </c>
      <c r="G3" s="231" t="s">
        <v>192</v>
      </c>
      <c r="H3" s="232">
        <v>0</v>
      </c>
      <c r="I3" s="230"/>
    </row>
    <row r="4" spans="1:9" ht="15.6" x14ac:dyDescent="0.3">
      <c r="A4" s="231" t="s">
        <v>193</v>
      </c>
      <c r="B4" s="232">
        <v>0</v>
      </c>
      <c r="C4" s="231" t="s">
        <v>194</v>
      </c>
      <c r="D4" s="232">
        <v>0</v>
      </c>
      <c r="E4" s="231" t="s">
        <v>195</v>
      </c>
      <c r="F4" s="232">
        <v>4.5</v>
      </c>
      <c r="G4" s="231" t="s">
        <v>196</v>
      </c>
      <c r="H4" s="232">
        <v>0</v>
      </c>
      <c r="I4" s="230"/>
    </row>
    <row r="5" spans="1:9" ht="15.6" x14ac:dyDescent="0.3">
      <c r="A5" s="231" t="s">
        <v>197</v>
      </c>
      <c r="B5" s="232">
        <v>10.5</v>
      </c>
      <c r="C5" s="231" t="s">
        <v>198</v>
      </c>
      <c r="D5" s="232">
        <v>25</v>
      </c>
      <c r="E5" s="231" t="s">
        <v>199</v>
      </c>
      <c r="F5" s="232">
        <v>0</v>
      </c>
      <c r="G5" s="231" t="s">
        <v>200</v>
      </c>
      <c r="H5" s="232">
        <v>0</v>
      </c>
      <c r="I5" s="230"/>
    </row>
    <row r="6" spans="1:9" ht="15.6" x14ac:dyDescent="0.3">
      <c r="A6" s="231" t="s">
        <v>201</v>
      </c>
      <c r="B6" s="232">
        <v>30</v>
      </c>
      <c r="C6" s="231" t="s">
        <v>202</v>
      </c>
      <c r="D6" s="232">
        <v>0</v>
      </c>
      <c r="E6" s="231" t="s">
        <v>203</v>
      </c>
      <c r="F6" s="232">
        <v>0</v>
      </c>
      <c r="G6" s="231" t="s">
        <v>204</v>
      </c>
      <c r="H6" s="232">
        <v>6</v>
      </c>
      <c r="I6" s="230"/>
    </row>
    <row r="7" spans="1:9" ht="15.6" x14ac:dyDescent="0.3">
      <c r="A7" s="231" t="s">
        <v>205</v>
      </c>
      <c r="B7" s="232">
        <v>0</v>
      </c>
      <c r="C7" s="231" t="s">
        <v>206</v>
      </c>
      <c r="D7" s="232">
        <v>1.8</v>
      </c>
      <c r="E7" s="231" t="s">
        <v>207</v>
      </c>
      <c r="F7" s="232">
        <v>60</v>
      </c>
      <c r="G7" s="231" t="s">
        <v>208</v>
      </c>
      <c r="H7" s="232">
        <v>0</v>
      </c>
      <c r="I7" s="230"/>
    </row>
    <row r="8" spans="1:9" ht="15.6" x14ac:dyDescent="0.3">
      <c r="A8" s="231" t="s">
        <v>209</v>
      </c>
      <c r="B8" s="233">
        <v>0</v>
      </c>
      <c r="C8" s="231" t="s">
        <v>210</v>
      </c>
      <c r="D8" s="232">
        <v>0</v>
      </c>
      <c r="E8" s="231" t="s">
        <v>211</v>
      </c>
      <c r="F8" s="232">
        <v>0</v>
      </c>
      <c r="G8" s="231" t="s">
        <v>212</v>
      </c>
      <c r="H8" s="232">
        <v>0</v>
      </c>
      <c r="I8" s="230"/>
    </row>
    <row r="9" spans="1:9" ht="15.6" x14ac:dyDescent="0.3">
      <c r="A9" s="231" t="s">
        <v>213</v>
      </c>
      <c r="B9" s="232">
        <v>46.8</v>
      </c>
      <c r="C9" s="231" t="s">
        <v>214</v>
      </c>
      <c r="D9" s="232">
        <v>12</v>
      </c>
      <c r="E9" s="231" t="s">
        <v>215</v>
      </c>
      <c r="F9" s="232">
        <v>11.2</v>
      </c>
      <c r="G9" s="231" t="s">
        <v>216</v>
      </c>
      <c r="H9" s="232">
        <v>0</v>
      </c>
      <c r="I9" s="230"/>
    </row>
    <row r="10" spans="1:9" ht="15.6" x14ac:dyDescent="0.3">
      <c r="A10" s="231" t="s">
        <v>217</v>
      </c>
      <c r="B10" s="232">
        <v>0</v>
      </c>
      <c r="C10" s="231" t="s">
        <v>218</v>
      </c>
      <c r="D10" s="232">
        <v>0</v>
      </c>
      <c r="E10" s="231" t="s">
        <v>219</v>
      </c>
      <c r="F10" s="232">
        <v>0</v>
      </c>
      <c r="G10" s="231" t="s">
        <v>220</v>
      </c>
      <c r="H10" s="232">
        <v>5</v>
      </c>
      <c r="I10" s="230"/>
    </row>
    <row r="11" spans="1:9" ht="15.6" x14ac:dyDescent="0.3">
      <c r="A11" s="231" t="s">
        <v>221</v>
      </c>
      <c r="B11" s="232">
        <v>0</v>
      </c>
      <c r="C11" s="231" t="s">
        <v>222</v>
      </c>
      <c r="D11" s="232">
        <v>0</v>
      </c>
      <c r="E11" s="231" t="s">
        <v>223</v>
      </c>
      <c r="F11" s="232">
        <v>0</v>
      </c>
      <c r="G11" s="231" t="s">
        <v>224</v>
      </c>
      <c r="H11" s="232">
        <v>0</v>
      </c>
      <c r="I11" s="230"/>
    </row>
    <row r="12" spans="1:9" ht="15.6" x14ac:dyDescent="0.3">
      <c r="A12" s="231" t="s">
        <v>225</v>
      </c>
      <c r="B12" s="234">
        <v>0</v>
      </c>
      <c r="C12" s="231" t="s">
        <v>226</v>
      </c>
      <c r="D12" s="232">
        <v>0</v>
      </c>
      <c r="E12" s="231" t="s">
        <v>227</v>
      </c>
      <c r="F12" s="232">
        <v>0</v>
      </c>
      <c r="G12" s="231" t="s">
        <v>228</v>
      </c>
      <c r="H12" s="232">
        <v>0</v>
      </c>
      <c r="I12" s="230"/>
    </row>
    <row r="13" spans="1:9" ht="15.6" x14ac:dyDescent="0.3">
      <c r="A13" s="231" t="s">
        <v>229</v>
      </c>
      <c r="B13" s="232">
        <v>0</v>
      </c>
      <c r="C13" s="231" t="s">
        <v>230</v>
      </c>
      <c r="D13" s="232">
        <v>0</v>
      </c>
      <c r="E13" s="231" t="s">
        <v>231</v>
      </c>
      <c r="F13" s="232">
        <v>0</v>
      </c>
      <c r="G13" s="231" t="s">
        <v>232</v>
      </c>
      <c r="H13" s="232">
        <v>0</v>
      </c>
      <c r="I13" s="230"/>
    </row>
    <row r="14" spans="1:9" ht="15.6" x14ac:dyDescent="0.3">
      <c r="A14" s="231" t="s">
        <v>233</v>
      </c>
      <c r="B14" s="232">
        <v>13.5</v>
      </c>
      <c r="C14" s="231" t="s">
        <v>234</v>
      </c>
      <c r="D14" s="232">
        <v>0</v>
      </c>
      <c r="E14" s="231" t="s">
        <v>235</v>
      </c>
      <c r="F14" s="232">
        <v>0</v>
      </c>
      <c r="G14" s="231" t="s">
        <v>236</v>
      </c>
      <c r="H14" s="232">
        <v>0</v>
      </c>
      <c r="I14" s="230"/>
    </row>
    <row r="15" spans="1:9" ht="15.6" x14ac:dyDescent="0.3">
      <c r="A15" s="231" t="s">
        <v>237</v>
      </c>
      <c r="B15" s="232">
        <v>10</v>
      </c>
      <c r="C15" s="231" t="s">
        <v>238</v>
      </c>
      <c r="D15" s="232">
        <v>0</v>
      </c>
      <c r="E15" s="231" t="s">
        <v>239</v>
      </c>
      <c r="F15" s="232">
        <v>6</v>
      </c>
      <c r="G15" s="231" t="s">
        <v>240</v>
      </c>
      <c r="H15" s="232">
        <v>0</v>
      </c>
      <c r="I15" s="230"/>
    </row>
    <row r="16" spans="1:9" ht="15.6" x14ac:dyDescent="0.3">
      <c r="A16" s="231" t="s">
        <v>241</v>
      </c>
      <c r="B16" s="232">
        <v>63</v>
      </c>
      <c r="C16" s="231" t="s">
        <v>242</v>
      </c>
      <c r="D16" s="232">
        <v>0</v>
      </c>
      <c r="E16" s="231" t="s">
        <v>243</v>
      </c>
      <c r="F16" s="232">
        <v>5</v>
      </c>
      <c r="G16" s="231" t="s">
        <v>244</v>
      </c>
      <c r="H16" s="232">
        <v>0</v>
      </c>
      <c r="I16" s="230"/>
    </row>
    <row r="17" spans="1:9" ht="15.6" x14ac:dyDescent="0.3">
      <c r="A17" s="231" t="s">
        <v>245</v>
      </c>
      <c r="B17" s="232">
        <v>3</v>
      </c>
      <c r="C17" s="231" t="s">
        <v>246</v>
      </c>
      <c r="D17" s="232">
        <v>0</v>
      </c>
      <c r="E17" s="231" t="s">
        <v>247</v>
      </c>
      <c r="F17" s="232">
        <v>10</v>
      </c>
      <c r="G17" s="231" t="s">
        <v>248</v>
      </c>
      <c r="H17" s="232">
        <v>0</v>
      </c>
      <c r="I17" s="230"/>
    </row>
    <row r="18" spans="1:9" ht="15.6" x14ac:dyDescent="0.3">
      <c r="A18" s="231" t="s">
        <v>249</v>
      </c>
      <c r="B18" s="232">
        <v>0</v>
      </c>
      <c r="C18" s="231" t="s">
        <v>250</v>
      </c>
      <c r="D18" s="232">
        <v>0</v>
      </c>
      <c r="E18" s="231" t="s">
        <v>251</v>
      </c>
      <c r="F18" s="232">
        <v>0</v>
      </c>
      <c r="G18" s="231" t="s">
        <v>252</v>
      </c>
      <c r="H18" s="232">
        <v>15</v>
      </c>
      <c r="I18" s="230"/>
    </row>
    <row r="19" spans="1:9" ht="15.6" x14ac:dyDescent="0.3">
      <c r="A19" s="231" t="s">
        <v>253</v>
      </c>
      <c r="B19" s="232">
        <v>0</v>
      </c>
      <c r="C19" s="231" t="s">
        <v>254</v>
      </c>
      <c r="D19" s="232">
        <v>0</v>
      </c>
      <c r="E19" s="231" t="s">
        <v>255</v>
      </c>
      <c r="F19" s="232">
        <v>0</v>
      </c>
      <c r="G19" s="231" t="s">
        <v>256</v>
      </c>
      <c r="H19" s="232">
        <v>0</v>
      </c>
      <c r="I19" s="230"/>
    </row>
    <row r="20" spans="1:9" ht="15.6" x14ac:dyDescent="0.3">
      <c r="A20" s="231" t="s">
        <v>257</v>
      </c>
      <c r="B20" s="232">
        <v>0</v>
      </c>
      <c r="C20" s="231" t="s">
        <v>258</v>
      </c>
      <c r="D20" s="232">
        <v>0</v>
      </c>
      <c r="E20" s="231" t="s">
        <v>259</v>
      </c>
      <c r="F20" s="232">
        <v>0</v>
      </c>
      <c r="G20" s="231" t="s">
        <v>260</v>
      </c>
      <c r="H20" s="232">
        <v>0</v>
      </c>
      <c r="I20" s="230"/>
    </row>
    <row r="21" spans="1:9" ht="15.6" x14ac:dyDescent="0.3">
      <c r="A21" s="231" t="s">
        <v>261</v>
      </c>
      <c r="B21" s="232">
        <v>0</v>
      </c>
      <c r="C21" s="231" t="s">
        <v>262</v>
      </c>
      <c r="D21" s="232">
        <v>115.8</v>
      </c>
      <c r="E21" s="231" t="s">
        <v>263</v>
      </c>
      <c r="F21" s="232">
        <v>0</v>
      </c>
      <c r="G21" s="231" t="s">
        <v>264</v>
      </c>
      <c r="H21" s="232">
        <v>11.2</v>
      </c>
      <c r="I21" s="230"/>
    </row>
    <row r="22" spans="1:9" ht="15.6" x14ac:dyDescent="0.3">
      <c r="A22" s="231" t="s">
        <v>265</v>
      </c>
      <c r="B22" s="232">
        <v>40</v>
      </c>
      <c r="C22" s="231" t="s">
        <v>266</v>
      </c>
      <c r="D22" s="232">
        <v>0</v>
      </c>
      <c r="E22" s="231" t="s">
        <v>267</v>
      </c>
      <c r="F22" s="232">
        <v>0</v>
      </c>
      <c r="G22" s="231" t="s">
        <v>268</v>
      </c>
      <c r="H22" s="232">
        <v>0</v>
      </c>
      <c r="I22" s="230"/>
    </row>
    <row r="23" spans="1:9" ht="15.6" x14ac:dyDescent="0.3">
      <c r="A23" s="231" t="s">
        <v>269</v>
      </c>
      <c r="B23" s="232">
        <v>0</v>
      </c>
      <c r="C23" s="231" t="s">
        <v>270</v>
      </c>
      <c r="D23" s="232">
        <v>0</v>
      </c>
      <c r="E23" s="231" t="s">
        <v>271</v>
      </c>
      <c r="F23" s="232">
        <v>0</v>
      </c>
      <c r="G23" s="231" t="s">
        <v>272</v>
      </c>
      <c r="H23" s="232">
        <v>0</v>
      </c>
      <c r="I23" s="230"/>
    </row>
    <row r="24" spans="1:9" ht="15.6" x14ac:dyDescent="0.3">
      <c r="A24" s="231" t="s">
        <v>273</v>
      </c>
      <c r="B24" s="232">
        <v>1</v>
      </c>
      <c r="C24" s="231" t="s">
        <v>274</v>
      </c>
      <c r="D24" s="232">
        <v>0</v>
      </c>
      <c r="E24" s="231" t="s">
        <v>275</v>
      </c>
      <c r="F24" s="232">
        <v>0</v>
      </c>
      <c r="G24" s="231" t="s">
        <v>276</v>
      </c>
      <c r="H24" s="232">
        <v>0</v>
      </c>
      <c r="I24" s="230"/>
    </row>
    <row r="25" spans="1:9" ht="15.6" x14ac:dyDescent="0.3">
      <c r="A25" s="231" t="s">
        <v>277</v>
      </c>
      <c r="B25" s="232">
        <v>0</v>
      </c>
      <c r="C25" s="231" t="s">
        <v>278</v>
      </c>
      <c r="D25" s="232">
        <v>6.7</v>
      </c>
      <c r="E25" s="231" t="s">
        <v>279</v>
      </c>
      <c r="F25" s="232">
        <v>3</v>
      </c>
      <c r="G25" s="231" t="s">
        <v>280</v>
      </c>
      <c r="H25" s="232">
        <v>7</v>
      </c>
      <c r="I25" s="230"/>
    </row>
    <row r="26" spans="1:9" ht="15.6" x14ac:dyDescent="0.3">
      <c r="A26" s="231" t="s">
        <v>281</v>
      </c>
      <c r="B26" s="232">
        <v>110.965</v>
      </c>
      <c r="C26" s="231" t="s">
        <v>282</v>
      </c>
      <c r="D26" s="232">
        <v>0</v>
      </c>
      <c r="E26" s="231" t="s">
        <v>283</v>
      </c>
      <c r="F26" s="232">
        <v>6</v>
      </c>
      <c r="G26" s="231" t="s">
        <v>284</v>
      </c>
      <c r="H26" s="232">
        <v>0</v>
      </c>
      <c r="I26" s="230"/>
    </row>
    <row r="27" spans="1:9" ht="15.6" x14ac:dyDescent="0.3">
      <c r="A27" s="231" t="s">
        <v>285</v>
      </c>
      <c r="B27" s="232">
        <v>2.5</v>
      </c>
      <c r="C27" s="231" t="s">
        <v>286</v>
      </c>
      <c r="D27" s="232">
        <v>8</v>
      </c>
      <c r="E27" s="231" t="s">
        <v>287</v>
      </c>
      <c r="F27" s="232">
        <v>5</v>
      </c>
      <c r="G27" s="231" t="s">
        <v>288</v>
      </c>
      <c r="H27" s="232">
        <v>0</v>
      </c>
      <c r="I27" s="230"/>
    </row>
    <row r="28" spans="1:9" ht="15.6" x14ac:dyDescent="0.3">
      <c r="A28" s="231" t="s">
        <v>289</v>
      </c>
      <c r="B28" s="232">
        <v>20</v>
      </c>
      <c r="C28" s="231" t="s">
        <v>290</v>
      </c>
      <c r="D28" s="232">
        <v>15</v>
      </c>
      <c r="E28" s="231" t="s">
        <v>291</v>
      </c>
      <c r="F28" s="232">
        <v>0</v>
      </c>
      <c r="G28" s="231" t="s">
        <v>292</v>
      </c>
      <c r="H28" s="232">
        <v>0</v>
      </c>
      <c r="I28" s="230"/>
    </row>
    <row r="29" spans="1:9" ht="15.6" x14ac:dyDescent="0.3">
      <c r="A29" s="231" t="s">
        <v>293</v>
      </c>
      <c r="B29" s="232">
        <v>0</v>
      </c>
      <c r="C29" s="231" t="s">
        <v>294</v>
      </c>
      <c r="D29" s="232">
        <v>0</v>
      </c>
      <c r="E29" s="231" t="s">
        <v>295</v>
      </c>
      <c r="F29" s="232">
        <v>23</v>
      </c>
      <c r="G29" s="231" t="s">
        <v>296</v>
      </c>
      <c r="H29" s="232">
        <v>0</v>
      </c>
      <c r="I29" s="230"/>
    </row>
    <row r="30" spans="1:9" ht="15.6" x14ac:dyDescent="0.3">
      <c r="A30" s="231" t="s">
        <v>297</v>
      </c>
      <c r="B30" s="232">
        <v>0</v>
      </c>
      <c r="C30" s="231" t="s">
        <v>298</v>
      </c>
      <c r="D30" s="232">
        <v>14.9</v>
      </c>
      <c r="E30" s="231" t="s">
        <v>299</v>
      </c>
      <c r="F30" s="232">
        <v>0</v>
      </c>
      <c r="G30" s="231" t="s">
        <v>300</v>
      </c>
      <c r="H30" s="232">
        <v>0</v>
      </c>
      <c r="I30" s="230"/>
    </row>
    <row r="31" spans="1:9" ht="15.6" x14ac:dyDescent="0.3">
      <c r="A31" s="231" t="s">
        <v>301</v>
      </c>
      <c r="B31" s="232">
        <v>4.5</v>
      </c>
      <c r="C31" s="231" t="s">
        <v>302</v>
      </c>
      <c r="D31" s="232">
        <v>10</v>
      </c>
      <c r="E31" s="231" t="s">
        <v>303</v>
      </c>
      <c r="F31" s="232">
        <v>5</v>
      </c>
      <c r="G31" s="231" t="s">
        <v>304</v>
      </c>
      <c r="H31" s="232">
        <v>0</v>
      </c>
      <c r="I31" s="230"/>
    </row>
    <row r="32" spans="1:9" ht="15.6" x14ac:dyDescent="0.3">
      <c r="A32" s="231" t="s">
        <v>305</v>
      </c>
      <c r="B32" s="232">
        <v>0</v>
      </c>
      <c r="C32" s="231" t="s">
        <v>306</v>
      </c>
      <c r="D32" s="232">
        <v>0</v>
      </c>
      <c r="E32" s="231" t="s">
        <v>307</v>
      </c>
      <c r="F32" s="232">
        <v>0</v>
      </c>
      <c r="G32" s="231" t="s">
        <v>308</v>
      </c>
      <c r="H32" s="232">
        <v>0</v>
      </c>
      <c r="I32" s="230"/>
    </row>
    <row r="33" spans="1:9" ht="15.6" x14ac:dyDescent="0.3">
      <c r="A33" s="231" t="s">
        <v>309</v>
      </c>
      <c r="B33" s="232">
        <v>0</v>
      </c>
      <c r="C33" s="231" t="s">
        <v>310</v>
      </c>
      <c r="D33" s="232">
        <v>12</v>
      </c>
      <c r="E33" s="231" t="s">
        <v>311</v>
      </c>
      <c r="F33" s="232">
        <v>25.6</v>
      </c>
      <c r="G33" s="231" t="s">
        <v>312</v>
      </c>
      <c r="H33" s="232">
        <v>12</v>
      </c>
      <c r="I33" s="230"/>
    </row>
    <row r="34" spans="1:9" ht="15.6" x14ac:dyDescent="0.3">
      <c r="A34" s="231" t="s">
        <v>313</v>
      </c>
      <c r="B34" s="232">
        <v>1.27</v>
      </c>
      <c r="C34" s="231" t="s">
        <v>314</v>
      </c>
      <c r="D34" s="232">
        <v>0</v>
      </c>
      <c r="E34" s="231" t="s">
        <v>315</v>
      </c>
      <c r="F34" s="232">
        <v>4.2</v>
      </c>
      <c r="G34" s="231" t="s">
        <v>316</v>
      </c>
      <c r="H34" s="232">
        <v>10</v>
      </c>
      <c r="I34" s="230"/>
    </row>
    <row r="35" spans="1:9" ht="15.6" x14ac:dyDescent="0.3">
      <c r="A35" s="231" t="s">
        <v>317</v>
      </c>
      <c r="B35" s="232">
        <v>15</v>
      </c>
      <c r="C35" s="231" t="s">
        <v>318</v>
      </c>
      <c r="D35" s="232">
        <v>0</v>
      </c>
      <c r="E35" s="231" t="s">
        <v>319</v>
      </c>
      <c r="F35" s="232">
        <v>10</v>
      </c>
      <c r="G35" s="231" t="s">
        <v>320</v>
      </c>
      <c r="H35" s="232">
        <v>20</v>
      </c>
      <c r="I35" s="230"/>
    </row>
    <row r="36" spans="1:9" ht="15.6" x14ac:dyDescent="0.3">
      <c r="A36" s="231" t="s">
        <v>321</v>
      </c>
      <c r="B36" s="232">
        <v>5</v>
      </c>
      <c r="C36" s="231" t="s">
        <v>322</v>
      </c>
      <c r="D36" s="232">
        <v>20.6</v>
      </c>
      <c r="E36" s="231" t="s">
        <v>323</v>
      </c>
      <c r="F36" s="232">
        <v>0</v>
      </c>
      <c r="G36" s="231" t="s">
        <v>324</v>
      </c>
      <c r="H36" s="232">
        <v>3</v>
      </c>
      <c r="I36" s="230"/>
    </row>
    <row r="37" spans="1:9" ht="15.6" x14ac:dyDescent="0.3">
      <c r="A37" s="231" t="s">
        <v>325</v>
      </c>
      <c r="B37" s="232">
        <v>0</v>
      </c>
      <c r="C37" s="231" t="s">
        <v>326</v>
      </c>
      <c r="D37" s="232">
        <v>0</v>
      </c>
      <c r="E37" s="231" t="s">
        <v>327</v>
      </c>
      <c r="F37" s="232">
        <v>0</v>
      </c>
      <c r="G37" s="231" t="s">
        <v>328</v>
      </c>
      <c r="H37" s="232">
        <v>0</v>
      </c>
      <c r="I37" s="230"/>
    </row>
    <row r="38" spans="1:9" ht="15.6" x14ac:dyDescent="0.3">
      <c r="A38" s="231" t="s">
        <v>329</v>
      </c>
      <c r="B38" s="232">
        <v>12</v>
      </c>
      <c r="C38" s="231" t="s">
        <v>330</v>
      </c>
      <c r="D38" s="232">
        <v>0</v>
      </c>
      <c r="E38" s="231" t="s">
        <v>331</v>
      </c>
      <c r="F38" s="232">
        <v>0</v>
      </c>
      <c r="G38" s="231" t="s">
        <v>332</v>
      </c>
      <c r="H38" s="232">
        <v>0</v>
      </c>
      <c r="I38" s="230"/>
    </row>
    <row r="39" spans="1:9" ht="15.6" x14ac:dyDescent="0.3">
      <c r="A39" s="231" t="s">
        <v>333</v>
      </c>
      <c r="B39" s="232">
        <v>5.7</v>
      </c>
      <c r="C39" s="231" t="s">
        <v>334</v>
      </c>
      <c r="D39" s="232">
        <v>0</v>
      </c>
      <c r="E39" s="231" t="s">
        <v>335</v>
      </c>
      <c r="F39" s="232">
        <v>0</v>
      </c>
      <c r="G39" s="231" t="s">
        <v>336</v>
      </c>
      <c r="H39" s="232">
        <v>0</v>
      </c>
      <c r="I39" s="230"/>
    </row>
    <row r="40" spans="1:9" ht="15.6" x14ac:dyDescent="0.3">
      <c r="A40" s="231" t="s">
        <v>337</v>
      </c>
      <c r="B40" s="232">
        <v>0</v>
      </c>
      <c r="C40" s="231" t="s">
        <v>338</v>
      </c>
      <c r="D40" s="232">
        <v>7.5</v>
      </c>
      <c r="E40" s="231" t="s">
        <v>339</v>
      </c>
      <c r="F40" s="232">
        <v>1.5</v>
      </c>
      <c r="G40" s="231" t="s">
        <v>340</v>
      </c>
      <c r="H40" s="232">
        <v>0</v>
      </c>
      <c r="I40" s="230"/>
    </row>
    <row r="41" spans="1:9" ht="15.6" x14ac:dyDescent="0.3">
      <c r="A41" s="231" t="s">
        <v>341</v>
      </c>
      <c r="B41" s="232">
        <v>0</v>
      </c>
      <c r="C41" s="231" t="s">
        <v>342</v>
      </c>
      <c r="D41" s="232">
        <v>0</v>
      </c>
      <c r="E41" s="231" t="s">
        <v>343</v>
      </c>
      <c r="F41" s="232">
        <v>0</v>
      </c>
      <c r="G41" s="231" t="s">
        <v>344</v>
      </c>
      <c r="H41" s="232">
        <v>0</v>
      </c>
      <c r="I41" s="230"/>
    </row>
    <row r="42" spans="1:9" ht="15.6" x14ac:dyDescent="0.3">
      <c r="A42" s="231" t="s">
        <v>345</v>
      </c>
      <c r="B42" s="232">
        <v>0</v>
      </c>
      <c r="C42" s="231" t="s">
        <v>346</v>
      </c>
      <c r="D42" s="232">
        <v>30</v>
      </c>
      <c r="E42" s="231" t="s">
        <v>347</v>
      </c>
      <c r="F42" s="232">
        <v>1.3</v>
      </c>
      <c r="G42" s="231" t="s">
        <v>348</v>
      </c>
      <c r="H42" s="232">
        <v>0</v>
      </c>
      <c r="I42" s="230"/>
    </row>
    <row r="43" spans="1:9" x14ac:dyDescent="0.3">
      <c r="A43" s="230"/>
      <c r="B43" s="230">
        <f>SUM(B2:B42)</f>
        <v>404.78299999999996</v>
      </c>
      <c r="C43" s="230"/>
      <c r="D43" s="230">
        <f>SUM(D2:D42)</f>
        <v>289.29999999999995</v>
      </c>
      <c r="E43" s="230"/>
      <c r="F43" s="230">
        <f>SUM(F2:F42)</f>
        <v>213.20000000000002</v>
      </c>
      <c r="G43" s="230"/>
      <c r="H43" s="230">
        <f>SUM(H2:H42)</f>
        <v>89.2</v>
      </c>
      <c r="I43" s="230">
        <f>SUM(B43,D43,F43,H43)</f>
        <v>996.48299999999995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3"/>
  <sheetViews>
    <sheetView topLeftCell="A22" workbookViewId="0">
      <selection activeCell="H38" sqref="H38"/>
    </sheetView>
  </sheetViews>
  <sheetFormatPr defaultRowHeight="14.4" x14ac:dyDescent="0.3"/>
  <cols>
    <col min="1" max="1" width="13.33203125" customWidth="1"/>
    <col min="3" max="3" width="14.44140625" customWidth="1"/>
    <col min="5" max="5" width="11.5546875" customWidth="1"/>
    <col min="7" max="7" width="15.33203125" customWidth="1"/>
  </cols>
  <sheetData>
    <row r="1" spans="1:9" ht="18" x14ac:dyDescent="0.35">
      <c r="A1" s="251" t="s">
        <v>351</v>
      </c>
      <c r="B1" s="251"/>
      <c r="C1" s="251"/>
      <c r="D1" s="251"/>
      <c r="E1" s="251"/>
      <c r="F1" s="251"/>
      <c r="G1" s="251"/>
      <c r="H1" s="251"/>
      <c r="I1" s="230"/>
    </row>
    <row r="2" spans="1:9" ht="15.6" x14ac:dyDescent="0.3">
      <c r="A2" s="231" t="s">
        <v>185</v>
      </c>
      <c r="B2" s="232">
        <v>109.83</v>
      </c>
      <c r="C2" s="231" t="s">
        <v>186</v>
      </c>
      <c r="D2" s="232">
        <v>55</v>
      </c>
      <c r="E2" s="231" t="s">
        <v>187</v>
      </c>
      <c r="F2" s="232">
        <v>147.30000000000001</v>
      </c>
      <c r="G2" s="231" t="s">
        <v>188</v>
      </c>
      <c r="H2" s="232">
        <v>108.8</v>
      </c>
      <c r="I2" s="230"/>
    </row>
    <row r="3" spans="1:9" ht="15.6" x14ac:dyDescent="0.3">
      <c r="A3" s="231" t="s">
        <v>189</v>
      </c>
      <c r="B3" s="232">
        <v>145.1</v>
      </c>
      <c r="C3" s="231" t="s">
        <v>190</v>
      </c>
      <c r="D3" s="233">
        <v>177.88499999999999</v>
      </c>
      <c r="E3" s="231" t="s">
        <v>191</v>
      </c>
      <c r="F3" s="232">
        <v>238.7</v>
      </c>
      <c r="G3" s="231" t="s">
        <v>192</v>
      </c>
      <c r="H3" s="232">
        <v>98.201999999999998</v>
      </c>
      <c r="I3" s="230"/>
    </row>
    <row r="4" spans="1:9" ht="15.6" x14ac:dyDescent="0.3">
      <c r="A4" s="231" t="s">
        <v>193</v>
      </c>
      <c r="B4" s="232">
        <v>115</v>
      </c>
      <c r="C4" s="231" t="s">
        <v>194</v>
      </c>
      <c r="D4" s="232">
        <v>180</v>
      </c>
      <c r="E4" s="231" t="s">
        <v>195</v>
      </c>
      <c r="F4" s="232">
        <v>77.7</v>
      </c>
      <c r="G4" s="231" t="s">
        <v>196</v>
      </c>
      <c r="H4" s="232">
        <v>129</v>
      </c>
      <c r="I4" s="230"/>
    </row>
    <row r="5" spans="1:9" ht="15.6" x14ac:dyDescent="0.3">
      <c r="A5" s="231" t="s">
        <v>197</v>
      </c>
      <c r="B5" s="232">
        <v>242.1</v>
      </c>
      <c r="C5" s="231" t="s">
        <v>198</v>
      </c>
      <c r="D5" s="232">
        <v>94</v>
      </c>
      <c r="E5" s="231" t="s">
        <v>199</v>
      </c>
      <c r="F5" s="232">
        <v>122</v>
      </c>
      <c r="G5" s="231" t="s">
        <v>200</v>
      </c>
      <c r="H5" s="232">
        <v>337.238</v>
      </c>
      <c r="I5" s="230"/>
    </row>
    <row r="6" spans="1:9" ht="15.6" x14ac:dyDescent="0.3">
      <c r="A6" s="231" t="s">
        <v>201</v>
      </c>
      <c r="B6" s="232">
        <v>136</v>
      </c>
      <c r="C6" s="231" t="s">
        <v>202</v>
      </c>
      <c r="D6" s="232">
        <v>154.6</v>
      </c>
      <c r="E6" s="231" t="s">
        <v>203</v>
      </c>
      <c r="F6" s="232">
        <v>159.9</v>
      </c>
      <c r="G6" s="231" t="s">
        <v>204</v>
      </c>
      <c r="H6" s="232">
        <v>106</v>
      </c>
      <c r="I6" s="230"/>
    </row>
    <row r="7" spans="1:9" ht="15.6" x14ac:dyDescent="0.3">
      <c r="A7" s="231" t="s">
        <v>205</v>
      </c>
      <c r="B7" s="232">
        <v>143.4</v>
      </c>
      <c r="C7" s="231" t="s">
        <v>206</v>
      </c>
      <c r="D7" s="232">
        <v>130.6</v>
      </c>
      <c r="E7" s="231" t="s">
        <v>207</v>
      </c>
      <c r="F7" s="232">
        <v>200</v>
      </c>
      <c r="G7" s="231" t="s">
        <v>208</v>
      </c>
      <c r="H7" s="232">
        <v>108.4</v>
      </c>
      <c r="I7" s="230"/>
    </row>
    <row r="8" spans="1:9" ht="15.6" x14ac:dyDescent="0.3">
      <c r="A8" s="231" t="s">
        <v>209</v>
      </c>
      <c r="B8" s="233">
        <v>102.883</v>
      </c>
      <c r="C8" s="231" t="s">
        <v>210</v>
      </c>
      <c r="D8" s="232">
        <v>165</v>
      </c>
      <c r="E8" s="231" t="s">
        <v>211</v>
      </c>
      <c r="F8" s="232">
        <v>97.26</v>
      </c>
      <c r="G8" s="231" t="s">
        <v>212</v>
      </c>
      <c r="H8" s="232">
        <v>149.9</v>
      </c>
      <c r="I8" s="230"/>
    </row>
    <row r="9" spans="1:9" ht="15.6" x14ac:dyDescent="0.3">
      <c r="A9" s="231" t="s">
        <v>213</v>
      </c>
      <c r="B9" s="232">
        <v>85.2</v>
      </c>
      <c r="C9" s="231" t="s">
        <v>214</v>
      </c>
      <c r="D9" s="232">
        <v>120</v>
      </c>
      <c r="E9" s="231" t="s">
        <v>215</v>
      </c>
      <c r="F9" s="232">
        <v>124.998</v>
      </c>
      <c r="G9" s="231" t="s">
        <v>216</v>
      </c>
      <c r="H9" s="232">
        <v>95</v>
      </c>
      <c r="I9" s="230"/>
    </row>
    <row r="10" spans="1:9" ht="15.6" x14ac:dyDescent="0.3">
      <c r="A10" s="231" t="s">
        <v>217</v>
      </c>
      <c r="B10" s="232">
        <v>100</v>
      </c>
      <c r="C10" s="231" t="s">
        <v>218</v>
      </c>
      <c r="D10" s="232">
        <v>135.80000000000001</v>
      </c>
      <c r="E10" s="231" t="s">
        <v>219</v>
      </c>
      <c r="F10" s="232">
        <v>185</v>
      </c>
      <c r="G10" s="231" t="s">
        <v>220</v>
      </c>
      <c r="H10" s="232">
        <v>160</v>
      </c>
      <c r="I10" s="230"/>
    </row>
    <row r="11" spans="1:9" ht="15.6" x14ac:dyDescent="0.3">
      <c r="A11" s="231" t="s">
        <v>221</v>
      </c>
      <c r="B11" s="232">
        <v>95</v>
      </c>
      <c r="C11" s="231" t="s">
        <v>222</v>
      </c>
      <c r="D11" s="232">
        <v>178.43799999999999</v>
      </c>
      <c r="E11" s="231" t="s">
        <v>223</v>
      </c>
      <c r="F11" s="232">
        <v>124.05500000000001</v>
      </c>
      <c r="G11" s="231" t="s">
        <v>224</v>
      </c>
      <c r="H11" s="232">
        <v>138</v>
      </c>
      <c r="I11" s="230"/>
    </row>
    <row r="12" spans="1:9" ht="15.6" x14ac:dyDescent="0.3">
      <c r="A12" s="231" t="s">
        <v>225</v>
      </c>
      <c r="B12" s="234">
        <v>58.8</v>
      </c>
      <c r="C12" s="231" t="s">
        <v>226</v>
      </c>
      <c r="D12" s="232">
        <v>98.938999999999993</v>
      </c>
      <c r="E12" s="231" t="s">
        <v>227</v>
      </c>
      <c r="F12" s="232">
        <v>145</v>
      </c>
      <c r="G12" s="231" t="s">
        <v>228</v>
      </c>
      <c r="H12" s="232">
        <v>106.84</v>
      </c>
      <c r="I12" s="230"/>
    </row>
    <row r="13" spans="1:9" ht="15.6" x14ac:dyDescent="0.3">
      <c r="A13" s="231" t="s">
        <v>229</v>
      </c>
      <c r="B13" s="232">
        <v>155</v>
      </c>
      <c r="C13" s="231" t="s">
        <v>230</v>
      </c>
      <c r="D13" s="232">
        <v>91.4</v>
      </c>
      <c r="E13" s="231" t="s">
        <v>231</v>
      </c>
      <c r="F13" s="232">
        <v>94.7</v>
      </c>
      <c r="G13" s="231" t="s">
        <v>232</v>
      </c>
      <c r="H13" s="232">
        <v>86.8</v>
      </c>
      <c r="I13" s="230"/>
    </row>
    <row r="14" spans="1:9" ht="15.6" x14ac:dyDescent="0.3">
      <c r="A14" s="231" t="s">
        <v>233</v>
      </c>
      <c r="B14" s="232">
        <v>79.3</v>
      </c>
      <c r="C14" s="231" t="s">
        <v>234</v>
      </c>
      <c r="D14" s="232">
        <v>193</v>
      </c>
      <c r="E14" s="231" t="s">
        <v>235</v>
      </c>
      <c r="F14" s="232">
        <v>75.459999999999994</v>
      </c>
      <c r="G14" s="231" t="s">
        <v>236</v>
      </c>
      <c r="H14" s="232">
        <v>168.9</v>
      </c>
      <c r="I14" s="230"/>
    </row>
    <row r="15" spans="1:9" ht="15.6" x14ac:dyDescent="0.3">
      <c r="A15" s="231" t="s">
        <v>237</v>
      </c>
      <c r="B15" s="232">
        <v>100</v>
      </c>
      <c r="C15" s="231" t="s">
        <v>238</v>
      </c>
      <c r="D15" s="232">
        <v>175.9</v>
      </c>
      <c r="E15" s="231" t="s">
        <v>239</v>
      </c>
      <c r="F15" s="232">
        <v>79.989999999999995</v>
      </c>
      <c r="G15" s="231" t="s">
        <v>240</v>
      </c>
      <c r="H15" s="232">
        <v>114</v>
      </c>
      <c r="I15" s="230"/>
    </row>
    <row r="16" spans="1:9" ht="15.6" x14ac:dyDescent="0.3">
      <c r="A16" s="231" t="s">
        <v>241</v>
      </c>
      <c r="B16" s="232">
        <v>105.8</v>
      </c>
      <c r="C16" s="231" t="s">
        <v>242</v>
      </c>
      <c r="D16" s="232">
        <v>228.6</v>
      </c>
      <c r="E16" s="231" t="s">
        <v>243</v>
      </c>
      <c r="F16" s="232">
        <v>102</v>
      </c>
      <c r="G16" s="231" t="s">
        <v>244</v>
      </c>
      <c r="H16" s="232">
        <v>170</v>
      </c>
      <c r="I16" s="230"/>
    </row>
    <row r="17" spans="1:9" ht="15.6" x14ac:dyDescent="0.3">
      <c r="A17" s="231" t="s">
        <v>245</v>
      </c>
      <c r="B17" s="232">
        <v>106.3</v>
      </c>
      <c r="C17" s="231" t="s">
        <v>246</v>
      </c>
      <c r="D17" s="232">
        <v>232.60300000000001</v>
      </c>
      <c r="E17" s="231" t="s">
        <v>247</v>
      </c>
      <c r="F17" s="232">
        <v>49.9</v>
      </c>
      <c r="G17" s="231" t="s">
        <v>248</v>
      </c>
      <c r="H17" s="232">
        <v>230</v>
      </c>
      <c r="I17" s="230"/>
    </row>
    <row r="18" spans="1:9" ht="15.6" x14ac:dyDescent="0.3">
      <c r="A18" s="231" t="s">
        <v>249</v>
      </c>
      <c r="B18" s="232">
        <v>110.48</v>
      </c>
      <c r="C18" s="231" t="s">
        <v>250</v>
      </c>
      <c r="D18" s="232">
        <v>230.41</v>
      </c>
      <c r="E18" s="231" t="s">
        <v>251</v>
      </c>
      <c r="F18" s="232">
        <v>79.900000000000006</v>
      </c>
      <c r="G18" s="231" t="s">
        <v>252</v>
      </c>
      <c r="H18" s="232">
        <v>77.239999999999995</v>
      </c>
      <c r="I18" s="230"/>
    </row>
    <row r="19" spans="1:9" ht="15.6" x14ac:dyDescent="0.3">
      <c r="A19" s="231" t="s">
        <v>253</v>
      </c>
      <c r="B19" s="232">
        <v>100</v>
      </c>
      <c r="C19" s="231" t="s">
        <v>254</v>
      </c>
      <c r="D19" s="232">
        <v>220.6</v>
      </c>
      <c r="E19" s="231" t="s">
        <v>255</v>
      </c>
      <c r="F19" s="232">
        <v>95</v>
      </c>
      <c r="G19" s="231" t="s">
        <v>256</v>
      </c>
      <c r="H19" s="232">
        <v>172.8</v>
      </c>
      <c r="I19" s="230"/>
    </row>
    <row r="20" spans="1:9" ht="15.6" x14ac:dyDescent="0.3">
      <c r="A20" s="231" t="s">
        <v>257</v>
      </c>
      <c r="B20" s="232">
        <v>91.2</v>
      </c>
      <c r="C20" s="231" t="s">
        <v>258</v>
      </c>
      <c r="D20" s="232">
        <v>264.88</v>
      </c>
      <c r="E20" s="231" t="s">
        <v>259</v>
      </c>
      <c r="F20" s="232">
        <v>95</v>
      </c>
      <c r="G20" s="231" t="s">
        <v>260</v>
      </c>
      <c r="H20" s="232">
        <v>185</v>
      </c>
      <c r="I20" s="230"/>
    </row>
    <row r="21" spans="1:9" ht="15.6" x14ac:dyDescent="0.3">
      <c r="A21" s="231" t="s">
        <v>261</v>
      </c>
      <c r="B21" s="232">
        <v>119</v>
      </c>
      <c r="C21" s="231" t="s">
        <v>262</v>
      </c>
      <c r="D21" s="232">
        <v>390</v>
      </c>
      <c r="E21" s="231" t="s">
        <v>263</v>
      </c>
      <c r="F21" s="232">
        <v>61.42</v>
      </c>
      <c r="G21" s="231" t="s">
        <v>264</v>
      </c>
      <c r="H21" s="232">
        <v>105.9</v>
      </c>
      <c r="I21" s="230"/>
    </row>
    <row r="22" spans="1:9" ht="15.6" x14ac:dyDescent="0.3">
      <c r="A22" s="231" t="s">
        <v>265</v>
      </c>
      <c r="B22" s="232">
        <v>190</v>
      </c>
      <c r="C22" s="231" t="s">
        <v>266</v>
      </c>
      <c r="D22" s="232">
        <v>88</v>
      </c>
      <c r="E22" s="231" t="s">
        <v>267</v>
      </c>
      <c r="F22" s="232">
        <v>100</v>
      </c>
      <c r="G22" s="231" t="s">
        <v>268</v>
      </c>
      <c r="H22" s="232">
        <v>147.69999999999999</v>
      </c>
      <c r="I22" s="230"/>
    </row>
    <row r="23" spans="1:9" ht="15.6" x14ac:dyDescent="0.3">
      <c r="A23" s="231" t="s">
        <v>269</v>
      </c>
      <c r="B23" s="232">
        <v>60.5</v>
      </c>
      <c r="C23" s="231" t="s">
        <v>270</v>
      </c>
      <c r="D23" s="232">
        <v>38.581000000000003</v>
      </c>
      <c r="E23" s="231" t="s">
        <v>271</v>
      </c>
      <c r="F23" s="232">
        <v>70</v>
      </c>
      <c r="G23" s="231" t="s">
        <v>272</v>
      </c>
      <c r="H23" s="232">
        <v>89.5</v>
      </c>
      <c r="I23" s="230"/>
    </row>
    <row r="24" spans="1:9" ht="15.6" x14ac:dyDescent="0.3">
      <c r="A24" s="231" t="s">
        <v>273</v>
      </c>
      <c r="B24" s="232">
        <v>225.3</v>
      </c>
      <c r="C24" s="231" t="s">
        <v>274</v>
      </c>
      <c r="D24" s="232">
        <v>47.9</v>
      </c>
      <c r="E24" s="231" t="s">
        <v>275</v>
      </c>
      <c r="F24" s="232">
        <v>180</v>
      </c>
      <c r="G24" s="231" t="s">
        <v>276</v>
      </c>
      <c r="H24" s="232">
        <v>111</v>
      </c>
      <c r="I24" s="230"/>
    </row>
    <row r="25" spans="1:9" ht="15.6" x14ac:dyDescent="0.3">
      <c r="A25" s="231" t="s">
        <v>277</v>
      </c>
      <c r="B25" s="232">
        <v>191.6</v>
      </c>
      <c r="C25" s="231" t="s">
        <v>278</v>
      </c>
      <c r="D25" s="232">
        <v>474.1</v>
      </c>
      <c r="E25" s="231" t="s">
        <v>279</v>
      </c>
      <c r="F25" s="232">
        <v>84.424999999999997</v>
      </c>
      <c r="G25" s="231" t="s">
        <v>280</v>
      </c>
      <c r="H25" s="232">
        <v>125</v>
      </c>
      <c r="I25" s="230"/>
    </row>
    <row r="26" spans="1:9" ht="15.6" x14ac:dyDescent="0.3">
      <c r="A26" s="231" t="s">
        <v>281</v>
      </c>
      <c r="B26" s="232">
        <v>263.87099999999998</v>
      </c>
      <c r="C26" s="231" t="s">
        <v>282</v>
      </c>
      <c r="D26" s="232">
        <v>359.5</v>
      </c>
      <c r="E26" s="231" t="s">
        <v>283</v>
      </c>
      <c r="F26" s="232">
        <v>110</v>
      </c>
      <c r="G26" s="231" t="s">
        <v>284</v>
      </c>
      <c r="H26" s="232">
        <v>151.80000000000001</v>
      </c>
      <c r="I26" s="230"/>
    </row>
    <row r="27" spans="1:9" ht="15.6" x14ac:dyDescent="0.3">
      <c r="A27" s="231" t="s">
        <v>285</v>
      </c>
      <c r="B27" s="232">
        <v>165</v>
      </c>
      <c r="C27" s="231" t="s">
        <v>286</v>
      </c>
      <c r="D27" s="232">
        <v>210</v>
      </c>
      <c r="E27" s="231" t="s">
        <v>287</v>
      </c>
      <c r="F27" s="232">
        <v>109.3</v>
      </c>
      <c r="G27" s="231" t="s">
        <v>288</v>
      </c>
      <c r="H27" s="232">
        <v>152.4</v>
      </c>
      <c r="I27" s="230"/>
    </row>
    <row r="28" spans="1:9" ht="15.6" x14ac:dyDescent="0.3">
      <c r="A28" s="231" t="s">
        <v>289</v>
      </c>
      <c r="B28" s="232">
        <v>110</v>
      </c>
      <c r="C28" s="231" t="s">
        <v>290</v>
      </c>
      <c r="D28" s="232">
        <v>188.4</v>
      </c>
      <c r="E28" s="231" t="s">
        <v>291</v>
      </c>
      <c r="F28" s="232">
        <v>175</v>
      </c>
      <c r="G28" s="231" t="s">
        <v>292</v>
      </c>
      <c r="H28" s="232">
        <v>137.19999999999999</v>
      </c>
      <c r="I28" s="230"/>
    </row>
    <row r="29" spans="1:9" ht="15.6" x14ac:dyDescent="0.3">
      <c r="A29" s="231" t="s">
        <v>293</v>
      </c>
      <c r="B29" s="232">
        <v>140</v>
      </c>
      <c r="C29" s="231" t="s">
        <v>294</v>
      </c>
      <c r="D29" s="232">
        <v>135.1</v>
      </c>
      <c r="E29" s="231" t="s">
        <v>295</v>
      </c>
      <c r="F29" s="232">
        <v>93.4</v>
      </c>
      <c r="G29" s="231" t="s">
        <v>296</v>
      </c>
      <c r="H29" s="232">
        <v>77.599999999999994</v>
      </c>
      <c r="I29" s="230"/>
    </row>
    <row r="30" spans="1:9" ht="15.6" x14ac:dyDescent="0.3">
      <c r="A30" s="231" t="s">
        <v>297</v>
      </c>
      <c r="B30" s="232">
        <v>155</v>
      </c>
      <c r="C30" s="231" t="s">
        <v>298</v>
      </c>
      <c r="D30" s="232">
        <v>91.7</v>
      </c>
      <c r="E30" s="231" t="s">
        <v>299</v>
      </c>
      <c r="F30" s="232">
        <v>73.8</v>
      </c>
      <c r="G30" s="231" t="s">
        <v>300</v>
      </c>
      <c r="H30" s="232">
        <v>56.29</v>
      </c>
      <c r="I30" s="230"/>
    </row>
    <row r="31" spans="1:9" ht="15.6" x14ac:dyDescent="0.3">
      <c r="A31" s="231" t="s">
        <v>301</v>
      </c>
      <c r="B31" s="232">
        <v>153.80000000000001</v>
      </c>
      <c r="C31" s="231" t="s">
        <v>302</v>
      </c>
      <c r="D31" s="232">
        <v>60.6</v>
      </c>
      <c r="E31" s="231" t="s">
        <v>303</v>
      </c>
      <c r="F31" s="232">
        <v>140</v>
      </c>
      <c r="G31" s="231" t="s">
        <v>304</v>
      </c>
      <c r="H31" s="232">
        <v>75</v>
      </c>
      <c r="I31" s="230"/>
    </row>
    <row r="32" spans="1:9" ht="15.6" x14ac:dyDescent="0.3">
      <c r="A32" s="231" t="s">
        <v>305</v>
      </c>
      <c r="B32" s="232">
        <v>127</v>
      </c>
      <c r="C32" s="231" t="s">
        <v>306</v>
      </c>
      <c r="D32" s="232">
        <v>123</v>
      </c>
      <c r="E32" s="231" t="s">
        <v>307</v>
      </c>
      <c r="F32" s="232">
        <v>100</v>
      </c>
      <c r="G32" s="231" t="s">
        <v>308</v>
      </c>
      <c r="H32" s="232">
        <v>89.9</v>
      </c>
      <c r="I32" s="230"/>
    </row>
    <row r="33" spans="1:9" ht="15.6" x14ac:dyDescent="0.3">
      <c r="A33" s="231" t="s">
        <v>309</v>
      </c>
      <c r="B33" s="232">
        <v>181.55</v>
      </c>
      <c r="C33" s="231" t="s">
        <v>310</v>
      </c>
      <c r="D33" s="232">
        <v>87.64</v>
      </c>
      <c r="E33" s="231" t="s">
        <v>311</v>
      </c>
      <c r="F33" s="232">
        <v>184.8</v>
      </c>
      <c r="G33" s="231" t="s">
        <v>312</v>
      </c>
      <c r="H33" s="232">
        <v>280</v>
      </c>
      <c r="I33" s="230"/>
    </row>
    <row r="34" spans="1:9" ht="15.6" x14ac:dyDescent="0.3">
      <c r="A34" s="231" t="s">
        <v>313</v>
      </c>
      <c r="B34" s="232">
        <v>55.3</v>
      </c>
      <c r="C34" s="231" t="s">
        <v>314</v>
      </c>
      <c r="D34" s="232">
        <v>106.605</v>
      </c>
      <c r="E34" s="231" t="s">
        <v>315</v>
      </c>
      <c r="F34" s="232">
        <v>124.9</v>
      </c>
      <c r="G34" s="231" t="s">
        <v>316</v>
      </c>
      <c r="H34" s="232">
        <v>250</v>
      </c>
      <c r="I34" s="230"/>
    </row>
    <row r="35" spans="1:9" ht="15.6" x14ac:dyDescent="0.3">
      <c r="A35" s="231" t="s">
        <v>317</v>
      </c>
      <c r="B35" s="232">
        <v>189.8</v>
      </c>
      <c r="C35" s="231" t="s">
        <v>318</v>
      </c>
      <c r="D35" s="232">
        <v>31.95</v>
      </c>
      <c r="E35" s="231" t="s">
        <v>319</v>
      </c>
      <c r="F35" s="232">
        <v>112</v>
      </c>
      <c r="G35" s="231" t="s">
        <v>320</v>
      </c>
      <c r="H35" s="232">
        <v>220</v>
      </c>
      <c r="I35" s="230"/>
    </row>
    <row r="36" spans="1:9" ht="15.6" x14ac:dyDescent="0.3">
      <c r="A36" s="231" t="s">
        <v>321</v>
      </c>
      <c r="B36" s="232">
        <v>197.4</v>
      </c>
      <c r="C36" s="231" t="s">
        <v>322</v>
      </c>
      <c r="D36" s="232">
        <v>124.8</v>
      </c>
      <c r="E36" s="231" t="s">
        <v>323</v>
      </c>
      <c r="F36" s="232">
        <v>95</v>
      </c>
      <c r="G36" s="231" t="s">
        <v>324</v>
      </c>
      <c r="H36" s="232">
        <v>128</v>
      </c>
      <c r="I36" s="230"/>
    </row>
    <row r="37" spans="1:9" ht="15.6" x14ac:dyDescent="0.3">
      <c r="A37" s="231" t="s">
        <v>325</v>
      </c>
      <c r="B37" s="232">
        <v>102</v>
      </c>
      <c r="C37" s="231" t="s">
        <v>326</v>
      </c>
      <c r="D37" s="232">
        <v>153.654</v>
      </c>
      <c r="E37" s="231" t="s">
        <v>327</v>
      </c>
      <c r="F37" s="232">
        <v>84.9</v>
      </c>
      <c r="G37" s="231" t="s">
        <v>328</v>
      </c>
      <c r="H37" s="232">
        <v>107.7</v>
      </c>
      <c r="I37" s="230"/>
    </row>
    <row r="38" spans="1:9" ht="15.6" x14ac:dyDescent="0.3">
      <c r="A38" s="231" t="s">
        <v>329</v>
      </c>
      <c r="B38" s="232">
        <v>165</v>
      </c>
      <c r="C38" s="231" t="s">
        <v>330</v>
      </c>
      <c r="D38" s="232">
        <v>198.6</v>
      </c>
      <c r="E38" s="231" t="s">
        <v>331</v>
      </c>
      <c r="F38" s="232">
        <v>102.6</v>
      </c>
      <c r="G38" s="231" t="s">
        <v>332</v>
      </c>
      <c r="H38" s="232">
        <v>52.225999999999999</v>
      </c>
      <c r="I38" s="230"/>
    </row>
    <row r="39" spans="1:9" ht="15.6" x14ac:dyDescent="0.3">
      <c r="A39" s="231" t="s">
        <v>333</v>
      </c>
      <c r="B39" s="232">
        <v>71.5</v>
      </c>
      <c r="C39" s="231" t="s">
        <v>334</v>
      </c>
      <c r="D39" s="232">
        <v>159.94</v>
      </c>
      <c r="E39" s="231" t="s">
        <v>335</v>
      </c>
      <c r="F39" s="232">
        <v>89.75</v>
      </c>
      <c r="G39" s="231" t="s">
        <v>336</v>
      </c>
      <c r="H39" s="232">
        <v>167.47</v>
      </c>
      <c r="I39" s="230"/>
    </row>
    <row r="40" spans="1:9" ht="15.6" x14ac:dyDescent="0.3">
      <c r="A40" s="231" t="s">
        <v>337</v>
      </c>
      <c r="B40" s="232">
        <v>85.4</v>
      </c>
      <c r="C40" s="231" t="s">
        <v>338</v>
      </c>
      <c r="D40" s="232">
        <v>166.1</v>
      </c>
      <c r="E40" s="231" t="s">
        <v>339</v>
      </c>
      <c r="F40" s="232">
        <v>137.19999999999999</v>
      </c>
      <c r="G40" s="231" t="s">
        <v>340</v>
      </c>
      <c r="H40" s="232">
        <v>240.673</v>
      </c>
      <c r="I40" s="230"/>
    </row>
    <row r="41" spans="1:9" ht="15.6" x14ac:dyDescent="0.3">
      <c r="A41" s="231" t="s">
        <v>341</v>
      </c>
      <c r="B41" s="232">
        <v>172</v>
      </c>
      <c r="C41" s="231" t="s">
        <v>342</v>
      </c>
      <c r="D41" s="232">
        <v>67.8</v>
      </c>
      <c r="E41" s="231" t="s">
        <v>343</v>
      </c>
      <c r="F41" s="232">
        <v>119.22</v>
      </c>
      <c r="G41" s="231" t="s">
        <v>344</v>
      </c>
      <c r="H41" s="232">
        <v>0</v>
      </c>
      <c r="I41" s="230"/>
    </row>
    <row r="42" spans="1:9" ht="15.6" x14ac:dyDescent="0.3">
      <c r="A42" s="231" t="s">
        <v>345</v>
      </c>
      <c r="B42" s="232">
        <v>134.99</v>
      </c>
      <c r="C42" s="231" t="s">
        <v>346</v>
      </c>
      <c r="D42" s="232">
        <v>100</v>
      </c>
      <c r="E42" s="231" t="s">
        <v>347</v>
      </c>
      <c r="F42" s="232">
        <v>120.1</v>
      </c>
      <c r="G42" s="231" t="s">
        <v>348</v>
      </c>
      <c r="H42" s="232">
        <v>92.5</v>
      </c>
      <c r="I42" s="230"/>
    </row>
    <row r="43" spans="1:9" x14ac:dyDescent="0.3">
      <c r="A43" s="230"/>
      <c r="B43" s="230">
        <f>SUM(B2:B42)</f>
        <v>5437.4039999999995</v>
      </c>
      <c r="C43" s="230"/>
      <c r="D43" s="230">
        <f>SUM(D2:D42)</f>
        <v>6531.6250000000018</v>
      </c>
      <c r="E43" s="230"/>
      <c r="F43" s="230">
        <f>SUM(F2:F42)</f>
        <v>4761.6780000000017</v>
      </c>
      <c r="G43" s="230"/>
      <c r="H43" s="230">
        <f>SUM(H2:H42)</f>
        <v>5599.9789999999994</v>
      </c>
      <c r="I43" s="230">
        <f>SUM(B43,D43,F43,H43)</f>
        <v>22330.686000000002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3"/>
  <sheetViews>
    <sheetView topLeftCell="A25" workbookViewId="0">
      <selection activeCell="H39" sqref="H39"/>
    </sheetView>
  </sheetViews>
  <sheetFormatPr defaultRowHeight="14.4" x14ac:dyDescent="0.3"/>
  <cols>
    <col min="1" max="1" width="13.33203125" customWidth="1"/>
    <col min="3" max="3" width="14.33203125" customWidth="1"/>
    <col min="5" max="5" width="12" customWidth="1"/>
    <col min="7" max="7" width="15.6640625" customWidth="1"/>
  </cols>
  <sheetData>
    <row r="1" spans="1:9" ht="18" x14ac:dyDescent="0.35">
      <c r="A1" s="251" t="s">
        <v>352</v>
      </c>
      <c r="B1" s="251"/>
      <c r="C1" s="251"/>
      <c r="D1" s="251"/>
      <c r="E1" s="251"/>
      <c r="F1" s="251"/>
      <c r="G1" s="251"/>
      <c r="H1" s="251"/>
      <c r="I1" s="230"/>
    </row>
    <row r="2" spans="1:9" ht="15.6" x14ac:dyDescent="0.3">
      <c r="A2" s="231" t="s">
        <v>185</v>
      </c>
      <c r="B2" s="232">
        <v>0</v>
      </c>
      <c r="C2" s="231" t="s">
        <v>186</v>
      </c>
      <c r="D2" s="232">
        <v>0</v>
      </c>
      <c r="E2" s="231" t="s">
        <v>187</v>
      </c>
      <c r="F2" s="232">
        <v>2.9</v>
      </c>
      <c r="G2" s="231" t="s">
        <v>188</v>
      </c>
      <c r="H2" s="232">
        <v>0</v>
      </c>
      <c r="I2" s="230"/>
    </row>
    <row r="3" spans="1:9" ht="15.6" x14ac:dyDescent="0.3">
      <c r="A3" s="231" t="s">
        <v>189</v>
      </c>
      <c r="B3" s="232">
        <v>4</v>
      </c>
      <c r="C3" s="231" t="s">
        <v>190</v>
      </c>
      <c r="D3" s="233">
        <v>0</v>
      </c>
      <c r="E3" s="231" t="s">
        <v>191</v>
      </c>
      <c r="F3" s="232">
        <v>0</v>
      </c>
      <c r="G3" s="231" t="s">
        <v>192</v>
      </c>
      <c r="H3" s="232">
        <v>0</v>
      </c>
      <c r="I3" s="230"/>
    </row>
    <row r="4" spans="1:9" ht="15.6" x14ac:dyDescent="0.3">
      <c r="A4" s="231" t="s">
        <v>193</v>
      </c>
      <c r="B4" s="232">
        <v>8</v>
      </c>
      <c r="C4" s="231" t="s">
        <v>194</v>
      </c>
      <c r="D4" s="232">
        <v>36</v>
      </c>
      <c r="E4" s="231" t="s">
        <v>195</v>
      </c>
      <c r="F4" s="232">
        <v>0</v>
      </c>
      <c r="G4" s="231" t="s">
        <v>196</v>
      </c>
      <c r="H4" s="232">
        <v>0</v>
      </c>
      <c r="I4" s="230"/>
    </row>
    <row r="5" spans="1:9" ht="15.6" x14ac:dyDescent="0.3">
      <c r="A5" s="231" t="s">
        <v>197</v>
      </c>
      <c r="B5" s="232">
        <v>0</v>
      </c>
      <c r="C5" s="231" t="s">
        <v>198</v>
      </c>
      <c r="D5" s="232">
        <v>4.5</v>
      </c>
      <c r="E5" s="231" t="s">
        <v>199</v>
      </c>
      <c r="F5" s="232">
        <v>0</v>
      </c>
      <c r="G5" s="231" t="s">
        <v>200</v>
      </c>
      <c r="H5" s="232">
        <v>0</v>
      </c>
      <c r="I5" s="230"/>
    </row>
    <row r="6" spans="1:9" ht="15.6" x14ac:dyDescent="0.3">
      <c r="A6" s="231" t="s">
        <v>201</v>
      </c>
      <c r="B6" s="232">
        <v>44</v>
      </c>
      <c r="C6" s="231" t="s">
        <v>202</v>
      </c>
      <c r="D6" s="232">
        <v>0</v>
      </c>
      <c r="E6" s="231" t="s">
        <v>203</v>
      </c>
      <c r="F6" s="232">
        <v>1.5</v>
      </c>
      <c r="G6" s="231" t="s">
        <v>204</v>
      </c>
      <c r="H6" s="232">
        <v>1</v>
      </c>
      <c r="I6" s="230"/>
    </row>
    <row r="7" spans="1:9" ht="15.6" x14ac:dyDescent="0.3">
      <c r="A7" s="231" t="s">
        <v>205</v>
      </c>
      <c r="B7" s="232">
        <v>4</v>
      </c>
      <c r="C7" s="231" t="s">
        <v>206</v>
      </c>
      <c r="D7" s="232">
        <v>0</v>
      </c>
      <c r="E7" s="231" t="s">
        <v>207</v>
      </c>
      <c r="F7" s="232">
        <v>0</v>
      </c>
      <c r="G7" s="231" t="s">
        <v>208</v>
      </c>
      <c r="H7" s="232">
        <v>0</v>
      </c>
      <c r="I7" s="230"/>
    </row>
    <row r="8" spans="1:9" ht="15.6" x14ac:dyDescent="0.3">
      <c r="A8" s="231" t="s">
        <v>209</v>
      </c>
      <c r="B8" s="233">
        <v>0</v>
      </c>
      <c r="C8" s="231" t="s">
        <v>210</v>
      </c>
      <c r="D8" s="232">
        <v>0</v>
      </c>
      <c r="E8" s="231" t="s">
        <v>211</v>
      </c>
      <c r="F8" s="232">
        <v>15.6</v>
      </c>
      <c r="G8" s="231" t="s">
        <v>212</v>
      </c>
      <c r="H8" s="232">
        <v>3.9</v>
      </c>
      <c r="I8" s="230"/>
    </row>
    <row r="9" spans="1:9" ht="15.6" x14ac:dyDescent="0.3">
      <c r="A9" s="231" t="s">
        <v>213</v>
      </c>
      <c r="B9" s="232">
        <v>2.4</v>
      </c>
      <c r="C9" s="231" t="s">
        <v>214</v>
      </c>
      <c r="D9" s="232">
        <v>6</v>
      </c>
      <c r="E9" s="231" t="s">
        <v>215</v>
      </c>
      <c r="F9" s="232">
        <v>0</v>
      </c>
      <c r="G9" s="231" t="s">
        <v>216</v>
      </c>
      <c r="H9" s="232">
        <v>9</v>
      </c>
      <c r="I9" s="230"/>
    </row>
    <row r="10" spans="1:9" ht="15.6" x14ac:dyDescent="0.3">
      <c r="A10" s="231" t="s">
        <v>217</v>
      </c>
      <c r="B10" s="232">
        <v>0</v>
      </c>
      <c r="C10" s="231" t="s">
        <v>218</v>
      </c>
      <c r="D10" s="232">
        <v>5.7</v>
      </c>
      <c r="E10" s="231" t="s">
        <v>219</v>
      </c>
      <c r="F10" s="232">
        <v>0</v>
      </c>
      <c r="G10" s="231" t="s">
        <v>220</v>
      </c>
      <c r="H10" s="232">
        <v>25</v>
      </c>
      <c r="I10" s="230"/>
    </row>
    <row r="11" spans="1:9" ht="15.6" x14ac:dyDescent="0.3">
      <c r="A11" s="231" t="s">
        <v>221</v>
      </c>
      <c r="B11" s="232">
        <v>0</v>
      </c>
      <c r="C11" s="231" t="s">
        <v>222</v>
      </c>
      <c r="D11" s="232">
        <v>0</v>
      </c>
      <c r="E11" s="231" t="s">
        <v>223</v>
      </c>
      <c r="F11" s="232">
        <v>0</v>
      </c>
      <c r="G11" s="231" t="s">
        <v>224</v>
      </c>
      <c r="H11" s="232">
        <v>3</v>
      </c>
      <c r="I11" s="230"/>
    </row>
    <row r="12" spans="1:9" ht="15.6" x14ac:dyDescent="0.3">
      <c r="A12" s="231" t="s">
        <v>225</v>
      </c>
      <c r="B12" s="234">
        <v>0</v>
      </c>
      <c r="C12" s="231" t="s">
        <v>226</v>
      </c>
      <c r="D12" s="232">
        <v>0</v>
      </c>
      <c r="E12" s="231" t="s">
        <v>227</v>
      </c>
      <c r="F12" s="232">
        <v>0</v>
      </c>
      <c r="G12" s="231" t="s">
        <v>228</v>
      </c>
      <c r="H12" s="232">
        <v>0</v>
      </c>
      <c r="I12" s="230"/>
    </row>
    <row r="13" spans="1:9" ht="15.6" x14ac:dyDescent="0.3">
      <c r="A13" s="231" t="s">
        <v>229</v>
      </c>
      <c r="B13" s="232">
        <v>0</v>
      </c>
      <c r="C13" s="231" t="s">
        <v>230</v>
      </c>
      <c r="D13" s="232">
        <v>0</v>
      </c>
      <c r="E13" s="231" t="s">
        <v>231</v>
      </c>
      <c r="F13" s="232">
        <v>2.5</v>
      </c>
      <c r="G13" s="231" t="s">
        <v>232</v>
      </c>
      <c r="H13" s="232">
        <v>0</v>
      </c>
      <c r="I13" s="230"/>
    </row>
    <row r="14" spans="1:9" ht="15.6" x14ac:dyDescent="0.3">
      <c r="A14" s="231" t="s">
        <v>233</v>
      </c>
      <c r="B14" s="232">
        <v>0</v>
      </c>
      <c r="C14" s="231" t="s">
        <v>234</v>
      </c>
      <c r="D14" s="232">
        <v>8</v>
      </c>
      <c r="E14" s="231" t="s">
        <v>235</v>
      </c>
      <c r="F14" s="232">
        <v>6</v>
      </c>
      <c r="G14" s="231" t="s">
        <v>236</v>
      </c>
      <c r="H14" s="232">
        <v>0</v>
      </c>
      <c r="I14" s="230"/>
    </row>
    <row r="15" spans="1:9" ht="15.6" x14ac:dyDescent="0.3">
      <c r="A15" s="231" t="s">
        <v>237</v>
      </c>
      <c r="B15" s="232">
        <v>5</v>
      </c>
      <c r="C15" s="231" t="s">
        <v>238</v>
      </c>
      <c r="D15" s="232">
        <v>0</v>
      </c>
      <c r="E15" s="231" t="s">
        <v>239</v>
      </c>
      <c r="F15" s="232">
        <v>3</v>
      </c>
      <c r="G15" s="231" t="s">
        <v>240</v>
      </c>
      <c r="H15" s="232">
        <v>0</v>
      </c>
      <c r="I15" s="230"/>
    </row>
    <row r="16" spans="1:9" ht="15.6" x14ac:dyDescent="0.3">
      <c r="A16" s="231" t="s">
        <v>241</v>
      </c>
      <c r="B16" s="232">
        <v>1.6</v>
      </c>
      <c r="C16" s="231" t="s">
        <v>242</v>
      </c>
      <c r="D16" s="232">
        <v>8</v>
      </c>
      <c r="E16" s="231" t="s">
        <v>243</v>
      </c>
      <c r="F16" s="232">
        <v>6.5</v>
      </c>
      <c r="G16" s="231" t="s">
        <v>244</v>
      </c>
      <c r="H16" s="232">
        <v>0</v>
      </c>
      <c r="I16" s="230"/>
    </row>
    <row r="17" spans="1:9" ht="15.6" x14ac:dyDescent="0.3">
      <c r="A17" s="231" t="s">
        <v>245</v>
      </c>
      <c r="B17" s="232">
        <v>0</v>
      </c>
      <c r="C17" s="231" t="s">
        <v>246</v>
      </c>
      <c r="D17" s="232">
        <v>0</v>
      </c>
      <c r="E17" s="231" t="s">
        <v>247</v>
      </c>
      <c r="F17" s="232">
        <v>0</v>
      </c>
      <c r="G17" s="231" t="s">
        <v>248</v>
      </c>
      <c r="H17" s="232">
        <v>7.5</v>
      </c>
      <c r="I17" s="230"/>
    </row>
    <row r="18" spans="1:9" ht="15.6" x14ac:dyDescent="0.3">
      <c r="A18" s="231" t="s">
        <v>249</v>
      </c>
      <c r="B18" s="232">
        <v>0</v>
      </c>
      <c r="C18" s="231" t="s">
        <v>250</v>
      </c>
      <c r="D18" s="232">
        <v>11</v>
      </c>
      <c r="E18" s="231" t="s">
        <v>251</v>
      </c>
      <c r="F18" s="232">
        <v>2.7</v>
      </c>
      <c r="G18" s="231" t="s">
        <v>252</v>
      </c>
      <c r="H18" s="232">
        <v>0</v>
      </c>
      <c r="I18" s="230"/>
    </row>
    <row r="19" spans="1:9" ht="15.6" x14ac:dyDescent="0.3">
      <c r="A19" s="231" t="s">
        <v>253</v>
      </c>
      <c r="B19" s="232">
        <v>8</v>
      </c>
      <c r="C19" s="231" t="s">
        <v>254</v>
      </c>
      <c r="D19" s="232">
        <v>4.5</v>
      </c>
      <c r="E19" s="231" t="s">
        <v>255</v>
      </c>
      <c r="F19" s="232">
        <v>0</v>
      </c>
      <c r="G19" s="231" t="s">
        <v>256</v>
      </c>
      <c r="H19" s="232">
        <v>1</v>
      </c>
      <c r="I19" s="230"/>
    </row>
    <row r="20" spans="1:9" ht="15.6" x14ac:dyDescent="0.3">
      <c r="A20" s="231" t="s">
        <v>257</v>
      </c>
      <c r="B20" s="232">
        <v>0</v>
      </c>
      <c r="C20" s="231" t="s">
        <v>258</v>
      </c>
      <c r="D20" s="232">
        <v>0</v>
      </c>
      <c r="E20" s="231" t="s">
        <v>259</v>
      </c>
      <c r="F20" s="232">
        <v>0</v>
      </c>
      <c r="G20" s="231" t="s">
        <v>260</v>
      </c>
      <c r="H20" s="232">
        <v>7</v>
      </c>
      <c r="I20" s="230"/>
    </row>
    <row r="21" spans="1:9" ht="15.6" x14ac:dyDescent="0.3">
      <c r="A21" s="231" t="s">
        <v>261</v>
      </c>
      <c r="B21" s="232">
        <v>0</v>
      </c>
      <c r="C21" s="231" t="s">
        <v>262</v>
      </c>
      <c r="D21" s="232">
        <v>3.4</v>
      </c>
      <c r="E21" s="231" t="s">
        <v>263</v>
      </c>
      <c r="F21" s="232">
        <v>4.08</v>
      </c>
      <c r="G21" s="231" t="s">
        <v>264</v>
      </c>
      <c r="H21" s="232">
        <v>29.4</v>
      </c>
      <c r="I21" s="230"/>
    </row>
    <row r="22" spans="1:9" ht="15.6" x14ac:dyDescent="0.3">
      <c r="A22" s="231" t="s">
        <v>265</v>
      </c>
      <c r="B22" s="232">
        <v>4</v>
      </c>
      <c r="C22" s="231" t="s">
        <v>266</v>
      </c>
      <c r="D22" s="232">
        <v>0</v>
      </c>
      <c r="E22" s="231" t="s">
        <v>267</v>
      </c>
      <c r="F22" s="232">
        <v>0</v>
      </c>
      <c r="G22" s="231" t="s">
        <v>268</v>
      </c>
      <c r="H22" s="232">
        <v>4.5</v>
      </c>
      <c r="I22" s="230"/>
    </row>
    <row r="23" spans="1:9" ht="15.6" x14ac:dyDescent="0.3">
      <c r="A23" s="231" t="s">
        <v>269</v>
      </c>
      <c r="B23" s="232">
        <v>0</v>
      </c>
      <c r="C23" s="231" t="s">
        <v>270</v>
      </c>
      <c r="D23" s="232">
        <v>0</v>
      </c>
      <c r="E23" s="231" t="s">
        <v>271</v>
      </c>
      <c r="F23" s="232">
        <v>0</v>
      </c>
      <c r="G23" s="231" t="s">
        <v>272</v>
      </c>
      <c r="H23" s="232">
        <v>0</v>
      </c>
      <c r="I23" s="230"/>
    </row>
    <row r="24" spans="1:9" ht="15.6" x14ac:dyDescent="0.3">
      <c r="A24" s="231" t="s">
        <v>273</v>
      </c>
      <c r="B24" s="232">
        <v>10.5</v>
      </c>
      <c r="C24" s="231" t="s">
        <v>274</v>
      </c>
      <c r="D24" s="232">
        <v>0</v>
      </c>
      <c r="E24" s="231" t="s">
        <v>275</v>
      </c>
      <c r="F24" s="232">
        <v>0</v>
      </c>
      <c r="G24" s="231" t="s">
        <v>276</v>
      </c>
      <c r="H24" s="232">
        <v>0</v>
      </c>
      <c r="I24" s="230"/>
    </row>
    <row r="25" spans="1:9" ht="15.6" x14ac:dyDescent="0.3">
      <c r="A25" s="231" t="s">
        <v>277</v>
      </c>
      <c r="B25" s="232">
        <v>5.4</v>
      </c>
      <c r="C25" s="231" t="s">
        <v>278</v>
      </c>
      <c r="D25" s="232">
        <v>5.45</v>
      </c>
      <c r="E25" s="231" t="s">
        <v>279</v>
      </c>
      <c r="F25" s="232">
        <v>2.5</v>
      </c>
      <c r="G25" s="231" t="s">
        <v>280</v>
      </c>
      <c r="H25" s="232">
        <v>6</v>
      </c>
      <c r="I25" s="230"/>
    </row>
    <row r="26" spans="1:9" ht="15.6" x14ac:dyDescent="0.3">
      <c r="A26" s="231" t="s">
        <v>281</v>
      </c>
      <c r="B26" s="232">
        <v>4</v>
      </c>
      <c r="C26" s="231" t="s">
        <v>282</v>
      </c>
      <c r="D26" s="232">
        <v>1.7</v>
      </c>
      <c r="E26" s="231" t="s">
        <v>283</v>
      </c>
      <c r="F26" s="232">
        <v>26.3</v>
      </c>
      <c r="G26" s="231" t="s">
        <v>284</v>
      </c>
      <c r="H26" s="232">
        <v>0</v>
      </c>
      <c r="I26" s="230"/>
    </row>
    <row r="27" spans="1:9" ht="15.6" x14ac:dyDescent="0.3">
      <c r="A27" s="231" t="s">
        <v>285</v>
      </c>
      <c r="B27" s="232">
        <v>4</v>
      </c>
      <c r="C27" s="231" t="s">
        <v>286</v>
      </c>
      <c r="D27" s="232">
        <v>6</v>
      </c>
      <c r="E27" s="231" t="s">
        <v>287</v>
      </c>
      <c r="F27" s="232">
        <v>30.6</v>
      </c>
      <c r="G27" s="231" t="s">
        <v>288</v>
      </c>
      <c r="H27" s="232">
        <v>0</v>
      </c>
      <c r="I27" s="230"/>
    </row>
    <row r="28" spans="1:9" ht="15.6" x14ac:dyDescent="0.3">
      <c r="A28" s="231" t="s">
        <v>289</v>
      </c>
      <c r="B28" s="232">
        <v>0</v>
      </c>
      <c r="C28" s="231" t="s">
        <v>290</v>
      </c>
      <c r="D28" s="232">
        <v>5</v>
      </c>
      <c r="E28" s="231" t="s">
        <v>291</v>
      </c>
      <c r="F28" s="232">
        <v>0</v>
      </c>
      <c r="G28" s="231" t="s">
        <v>292</v>
      </c>
      <c r="H28" s="232">
        <v>8</v>
      </c>
      <c r="I28" s="230"/>
    </row>
    <row r="29" spans="1:9" ht="15.6" x14ac:dyDescent="0.3">
      <c r="A29" s="231" t="s">
        <v>293</v>
      </c>
      <c r="B29" s="232">
        <v>1.7</v>
      </c>
      <c r="C29" s="231" t="s">
        <v>294</v>
      </c>
      <c r="D29" s="232">
        <v>8</v>
      </c>
      <c r="E29" s="231" t="s">
        <v>295</v>
      </c>
      <c r="F29" s="232">
        <v>4</v>
      </c>
      <c r="G29" s="231" t="s">
        <v>296</v>
      </c>
      <c r="H29" s="232">
        <v>0</v>
      </c>
      <c r="I29" s="230"/>
    </row>
    <row r="30" spans="1:9" ht="15.6" x14ac:dyDescent="0.3">
      <c r="A30" s="231" t="s">
        <v>297</v>
      </c>
      <c r="B30" s="232">
        <v>4.7</v>
      </c>
      <c r="C30" s="231" t="s">
        <v>298</v>
      </c>
      <c r="D30" s="232">
        <v>0</v>
      </c>
      <c r="E30" s="231" t="s">
        <v>299</v>
      </c>
      <c r="F30" s="232">
        <v>0</v>
      </c>
      <c r="G30" s="231" t="s">
        <v>300</v>
      </c>
      <c r="H30" s="232">
        <v>0</v>
      </c>
      <c r="I30" s="230"/>
    </row>
    <row r="31" spans="1:9" ht="15.6" x14ac:dyDescent="0.3">
      <c r="A31" s="231" t="s">
        <v>301</v>
      </c>
      <c r="B31" s="232">
        <v>0</v>
      </c>
      <c r="C31" s="231" t="s">
        <v>302</v>
      </c>
      <c r="D31" s="232">
        <v>3.8</v>
      </c>
      <c r="E31" s="231" t="s">
        <v>303</v>
      </c>
      <c r="F31" s="232">
        <v>0</v>
      </c>
      <c r="G31" s="231" t="s">
        <v>304</v>
      </c>
      <c r="H31" s="232">
        <v>0</v>
      </c>
      <c r="I31" s="230"/>
    </row>
    <row r="32" spans="1:9" ht="15.6" x14ac:dyDescent="0.3">
      <c r="A32" s="231" t="s">
        <v>305</v>
      </c>
      <c r="B32" s="232">
        <v>62</v>
      </c>
      <c r="C32" s="231" t="s">
        <v>306</v>
      </c>
      <c r="D32" s="232">
        <v>0</v>
      </c>
      <c r="E32" s="231" t="s">
        <v>307</v>
      </c>
      <c r="F32" s="232">
        <v>0</v>
      </c>
      <c r="G32" s="231" t="s">
        <v>308</v>
      </c>
      <c r="H32" s="232">
        <v>0</v>
      </c>
      <c r="I32" s="230"/>
    </row>
    <row r="33" spans="1:9" ht="15.6" x14ac:dyDescent="0.3">
      <c r="A33" s="231" t="s">
        <v>309</v>
      </c>
      <c r="B33" s="232">
        <v>0</v>
      </c>
      <c r="C33" s="231" t="s">
        <v>310</v>
      </c>
      <c r="D33" s="232">
        <v>16</v>
      </c>
      <c r="E33" s="231" t="s">
        <v>311</v>
      </c>
      <c r="F33" s="232">
        <v>30.4</v>
      </c>
      <c r="G33" s="231" t="s">
        <v>312</v>
      </c>
      <c r="H33" s="232">
        <v>6.8</v>
      </c>
      <c r="I33" s="230"/>
    </row>
    <row r="34" spans="1:9" ht="15.6" x14ac:dyDescent="0.3">
      <c r="A34" s="231" t="s">
        <v>313</v>
      </c>
      <c r="B34" s="232">
        <v>1</v>
      </c>
      <c r="C34" s="231" t="s">
        <v>314</v>
      </c>
      <c r="D34" s="232">
        <v>2.9</v>
      </c>
      <c r="E34" s="231" t="s">
        <v>315</v>
      </c>
      <c r="F34" s="232">
        <v>28.5</v>
      </c>
      <c r="G34" s="231" t="s">
        <v>316</v>
      </c>
      <c r="H34" s="232">
        <v>21</v>
      </c>
      <c r="I34" s="230"/>
    </row>
    <row r="35" spans="1:9" ht="15.6" x14ac:dyDescent="0.3">
      <c r="A35" s="231" t="s">
        <v>317</v>
      </c>
      <c r="B35" s="232">
        <v>4.5</v>
      </c>
      <c r="C35" s="231" t="s">
        <v>318</v>
      </c>
      <c r="D35" s="232">
        <v>4.5</v>
      </c>
      <c r="E35" s="231" t="s">
        <v>319</v>
      </c>
      <c r="F35" s="232">
        <v>0</v>
      </c>
      <c r="G35" s="231" t="s">
        <v>320</v>
      </c>
      <c r="H35" s="232">
        <v>8</v>
      </c>
      <c r="I35" s="230"/>
    </row>
    <row r="36" spans="1:9" ht="15.6" x14ac:dyDescent="0.3">
      <c r="A36" s="231" t="s">
        <v>321</v>
      </c>
      <c r="B36" s="232">
        <v>0</v>
      </c>
      <c r="C36" s="231" t="s">
        <v>322</v>
      </c>
      <c r="D36" s="232">
        <v>0</v>
      </c>
      <c r="E36" s="231" t="s">
        <v>323</v>
      </c>
      <c r="F36" s="232">
        <v>1.5</v>
      </c>
      <c r="G36" s="231" t="s">
        <v>324</v>
      </c>
      <c r="H36" s="232">
        <v>5</v>
      </c>
      <c r="I36" s="230"/>
    </row>
    <row r="37" spans="1:9" ht="15.6" x14ac:dyDescent="0.3">
      <c r="A37" s="231" t="s">
        <v>325</v>
      </c>
      <c r="B37" s="232">
        <v>0</v>
      </c>
      <c r="C37" s="231" t="s">
        <v>326</v>
      </c>
      <c r="D37" s="232">
        <v>7.5</v>
      </c>
      <c r="E37" s="231" t="s">
        <v>327</v>
      </c>
      <c r="F37" s="232">
        <v>0</v>
      </c>
      <c r="G37" s="231" t="s">
        <v>328</v>
      </c>
      <c r="H37" s="232">
        <v>0</v>
      </c>
      <c r="I37" s="230"/>
    </row>
    <row r="38" spans="1:9" ht="15.6" x14ac:dyDescent="0.3">
      <c r="A38" s="231" t="s">
        <v>329</v>
      </c>
      <c r="B38" s="232">
        <v>0</v>
      </c>
      <c r="C38" s="231" t="s">
        <v>330</v>
      </c>
      <c r="D38" s="232">
        <v>0</v>
      </c>
      <c r="E38" s="231" t="s">
        <v>331</v>
      </c>
      <c r="F38" s="232">
        <v>0</v>
      </c>
      <c r="G38" s="231" t="s">
        <v>332</v>
      </c>
      <c r="H38" s="232">
        <v>0</v>
      </c>
      <c r="I38" s="230"/>
    </row>
    <row r="39" spans="1:9" ht="15.6" x14ac:dyDescent="0.3">
      <c r="A39" s="231" t="s">
        <v>333</v>
      </c>
      <c r="B39" s="232">
        <v>8</v>
      </c>
      <c r="C39" s="231" t="s">
        <v>334</v>
      </c>
      <c r="D39" s="232">
        <v>0</v>
      </c>
      <c r="E39" s="231" t="s">
        <v>335</v>
      </c>
      <c r="F39" s="232">
        <v>0</v>
      </c>
      <c r="G39" s="231" t="s">
        <v>336</v>
      </c>
      <c r="H39" s="232">
        <v>4.5</v>
      </c>
      <c r="I39" s="230"/>
    </row>
    <row r="40" spans="1:9" ht="15.6" x14ac:dyDescent="0.3">
      <c r="A40" s="231" t="s">
        <v>337</v>
      </c>
      <c r="B40" s="232">
        <v>25.4</v>
      </c>
      <c r="C40" s="231" t="s">
        <v>338</v>
      </c>
      <c r="D40" s="232">
        <v>3</v>
      </c>
      <c r="E40" s="231" t="s">
        <v>339</v>
      </c>
      <c r="F40" s="232">
        <v>0</v>
      </c>
      <c r="G40" s="231" t="s">
        <v>340</v>
      </c>
      <c r="H40" s="232">
        <v>3.7</v>
      </c>
      <c r="I40" s="230"/>
    </row>
    <row r="41" spans="1:9" ht="15.6" x14ac:dyDescent="0.3">
      <c r="A41" s="231" t="s">
        <v>341</v>
      </c>
      <c r="B41" s="232">
        <v>0</v>
      </c>
      <c r="C41" s="231" t="s">
        <v>342</v>
      </c>
      <c r="D41" s="232">
        <v>0</v>
      </c>
      <c r="E41" s="231" t="s">
        <v>343</v>
      </c>
      <c r="F41" s="232">
        <v>0</v>
      </c>
      <c r="G41" s="231" t="s">
        <v>344</v>
      </c>
      <c r="H41" s="232">
        <v>0</v>
      </c>
      <c r="I41" s="230"/>
    </row>
    <row r="42" spans="1:9" ht="15.6" x14ac:dyDescent="0.3">
      <c r="A42" s="231" t="s">
        <v>345</v>
      </c>
      <c r="B42" s="232">
        <v>1.5</v>
      </c>
      <c r="C42" s="231" t="s">
        <v>346</v>
      </c>
      <c r="D42" s="232">
        <v>0</v>
      </c>
      <c r="E42" s="231" t="s">
        <v>347</v>
      </c>
      <c r="F42" s="232">
        <v>1</v>
      </c>
      <c r="G42" s="231" t="s">
        <v>348</v>
      </c>
      <c r="H42" s="232">
        <v>0</v>
      </c>
      <c r="I42" s="230"/>
    </row>
    <row r="43" spans="1:9" x14ac:dyDescent="0.3">
      <c r="A43" s="230"/>
      <c r="B43" s="230">
        <f>SUM(B2:B42)</f>
        <v>213.70000000000002</v>
      </c>
      <c r="C43" s="230"/>
      <c r="D43" s="230">
        <f>SUM(D2:D42)</f>
        <v>150.95000000000002</v>
      </c>
      <c r="E43" s="230"/>
      <c r="F43" s="230">
        <f>SUM(F2:F42)</f>
        <v>169.58</v>
      </c>
      <c r="G43" s="230"/>
      <c r="H43" s="230">
        <f>SUM(H2:H42)</f>
        <v>154.29999999999998</v>
      </c>
      <c r="I43" s="230">
        <f>SUM(B43,D43,F43,H43)</f>
        <v>688.53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3"/>
  <sheetViews>
    <sheetView topLeftCell="A22" workbookViewId="0">
      <selection activeCell="H39" sqref="H39"/>
    </sheetView>
  </sheetViews>
  <sheetFormatPr defaultRowHeight="14.4" x14ac:dyDescent="0.3"/>
  <cols>
    <col min="1" max="1" width="13.109375" customWidth="1"/>
    <col min="3" max="3" width="14.109375" customWidth="1"/>
    <col min="5" max="5" width="11.6640625" customWidth="1"/>
    <col min="7" max="7" width="15.33203125" customWidth="1"/>
  </cols>
  <sheetData>
    <row r="1" spans="1:9" ht="18" x14ac:dyDescent="0.35">
      <c r="A1" s="251" t="s">
        <v>353</v>
      </c>
      <c r="B1" s="251"/>
      <c r="C1" s="251"/>
      <c r="D1" s="251"/>
      <c r="E1" s="251"/>
      <c r="F1" s="251"/>
      <c r="G1" s="251"/>
      <c r="H1" s="251"/>
      <c r="I1" s="230"/>
    </row>
    <row r="2" spans="1:9" ht="15.6" x14ac:dyDescent="0.3">
      <c r="A2" s="231" t="s">
        <v>185</v>
      </c>
      <c r="B2" s="232">
        <v>0</v>
      </c>
      <c r="C2" s="231" t="s">
        <v>186</v>
      </c>
      <c r="D2" s="232">
        <v>0</v>
      </c>
      <c r="E2" s="231" t="s">
        <v>187</v>
      </c>
      <c r="F2" s="232">
        <v>0</v>
      </c>
      <c r="G2" s="231" t="s">
        <v>188</v>
      </c>
      <c r="H2" s="232">
        <v>0</v>
      </c>
      <c r="I2" s="230"/>
    </row>
    <row r="3" spans="1:9" ht="15.6" x14ac:dyDescent="0.3">
      <c r="A3" s="231" t="s">
        <v>189</v>
      </c>
      <c r="B3" s="232">
        <v>13.87</v>
      </c>
      <c r="C3" s="231" t="s">
        <v>190</v>
      </c>
      <c r="D3" s="233">
        <v>0</v>
      </c>
      <c r="E3" s="231" t="s">
        <v>191</v>
      </c>
      <c r="F3" s="232">
        <v>23.1</v>
      </c>
      <c r="G3" s="231" t="s">
        <v>192</v>
      </c>
      <c r="H3" s="232">
        <v>0</v>
      </c>
      <c r="I3" s="230"/>
    </row>
    <row r="4" spans="1:9" ht="15.6" x14ac:dyDescent="0.3">
      <c r="A4" s="231" t="s">
        <v>193</v>
      </c>
      <c r="B4" s="232">
        <v>0</v>
      </c>
      <c r="C4" s="231" t="s">
        <v>194</v>
      </c>
      <c r="D4" s="232">
        <v>0</v>
      </c>
      <c r="E4" s="231" t="s">
        <v>195</v>
      </c>
      <c r="F4" s="232">
        <v>0</v>
      </c>
      <c r="G4" s="231" t="s">
        <v>196</v>
      </c>
      <c r="H4" s="232">
        <v>0</v>
      </c>
      <c r="I4" s="230"/>
    </row>
    <row r="5" spans="1:9" ht="15.6" x14ac:dyDescent="0.3">
      <c r="A5" s="231" t="s">
        <v>197</v>
      </c>
      <c r="B5" s="232">
        <v>0</v>
      </c>
      <c r="C5" s="231" t="s">
        <v>198</v>
      </c>
      <c r="D5" s="232">
        <v>5.8920000000000003</v>
      </c>
      <c r="E5" s="231" t="s">
        <v>199</v>
      </c>
      <c r="F5" s="232">
        <v>0</v>
      </c>
      <c r="G5" s="231" t="s">
        <v>200</v>
      </c>
      <c r="H5" s="232">
        <v>0</v>
      </c>
      <c r="I5" s="230"/>
    </row>
    <row r="6" spans="1:9" ht="15.6" x14ac:dyDescent="0.3">
      <c r="A6" s="231" t="s">
        <v>201</v>
      </c>
      <c r="B6" s="232">
        <v>2.6</v>
      </c>
      <c r="C6" s="231" t="s">
        <v>202</v>
      </c>
      <c r="D6" s="232">
        <v>0</v>
      </c>
      <c r="E6" s="231" t="s">
        <v>203</v>
      </c>
      <c r="F6" s="232">
        <v>0</v>
      </c>
      <c r="G6" s="231" t="s">
        <v>204</v>
      </c>
      <c r="H6" s="232">
        <v>15</v>
      </c>
      <c r="I6" s="230"/>
    </row>
    <row r="7" spans="1:9" ht="15.6" x14ac:dyDescent="0.3">
      <c r="A7" s="231" t="s">
        <v>205</v>
      </c>
      <c r="B7" s="232">
        <v>9.3000000000000007</v>
      </c>
      <c r="C7" s="231" t="s">
        <v>206</v>
      </c>
      <c r="D7" s="232">
        <v>0</v>
      </c>
      <c r="E7" s="231" t="s">
        <v>207</v>
      </c>
      <c r="F7" s="232">
        <v>0</v>
      </c>
      <c r="G7" s="231" t="s">
        <v>208</v>
      </c>
      <c r="H7" s="232">
        <v>15</v>
      </c>
      <c r="I7" s="230"/>
    </row>
    <row r="8" spans="1:9" ht="15.6" x14ac:dyDescent="0.3">
      <c r="A8" s="231" t="s">
        <v>209</v>
      </c>
      <c r="B8" s="233">
        <v>0</v>
      </c>
      <c r="C8" s="231" t="s">
        <v>210</v>
      </c>
      <c r="D8" s="232">
        <v>0</v>
      </c>
      <c r="E8" s="231" t="s">
        <v>211</v>
      </c>
      <c r="F8" s="232">
        <v>5</v>
      </c>
      <c r="G8" s="231" t="s">
        <v>212</v>
      </c>
      <c r="H8" s="232">
        <v>3.6</v>
      </c>
      <c r="I8" s="230"/>
    </row>
    <row r="9" spans="1:9" ht="15.6" x14ac:dyDescent="0.3">
      <c r="A9" s="231" t="s">
        <v>213</v>
      </c>
      <c r="B9" s="232">
        <v>0</v>
      </c>
      <c r="C9" s="231" t="s">
        <v>214</v>
      </c>
      <c r="D9" s="232">
        <v>2.1</v>
      </c>
      <c r="E9" s="231" t="s">
        <v>215</v>
      </c>
      <c r="F9" s="232">
        <v>0</v>
      </c>
      <c r="G9" s="231" t="s">
        <v>216</v>
      </c>
      <c r="H9" s="232">
        <v>0</v>
      </c>
      <c r="I9" s="230"/>
    </row>
    <row r="10" spans="1:9" ht="15.6" x14ac:dyDescent="0.3">
      <c r="A10" s="231" t="s">
        <v>217</v>
      </c>
      <c r="B10" s="232">
        <v>0</v>
      </c>
      <c r="C10" s="231" t="s">
        <v>218</v>
      </c>
      <c r="D10" s="232">
        <v>0</v>
      </c>
      <c r="E10" s="231" t="s">
        <v>219</v>
      </c>
      <c r="F10" s="232">
        <v>0</v>
      </c>
      <c r="G10" s="231" t="s">
        <v>220</v>
      </c>
      <c r="H10" s="232">
        <v>69</v>
      </c>
      <c r="I10" s="230"/>
    </row>
    <row r="11" spans="1:9" ht="15.6" x14ac:dyDescent="0.3">
      <c r="A11" s="231" t="s">
        <v>221</v>
      </c>
      <c r="B11" s="232">
        <v>0</v>
      </c>
      <c r="C11" s="231" t="s">
        <v>222</v>
      </c>
      <c r="D11" s="232">
        <v>0</v>
      </c>
      <c r="E11" s="231" t="s">
        <v>223</v>
      </c>
      <c r="F11" s="232">
        <v>0</v>
      </c>
      <c r="G11" s="231" t="s">
        <v>224</v>
      </c>
      <c r="H11" s="232">
        <v>0</v>
      </c>
      <c r="I11" s="230"/>
    </row>
    <row r="12" spans="1:9" ht="15.6" x14ac:dyDescent="0.3">
      <c r="A12" s="231" t="s">
        <v>225</v>
      </c>
      <c r="B12" s="234">
        <v>0</v>
      </c>
      <c r="C12" s="231" t="s">
        <v>226</v>
      </c>
      <c r="D12" s="232">
        <v>0</v>
      </c>
      <c r="E12" s="231" t="s">
        <v>227</v>
      </c>
      <c r="F12" s="232">
        <v>0</v>
      </c>
      <c r="G12" s="231" t="s">
        <v>228</v>
      </c>
      <c r="H12" s="232">
        <v>0</v>
      </c>
      <c r="I12" s="230"/>
    </row>
    <row r="13" spans="1:9" ht="15.6" x14ac:dyDescent="0.3">
      <c r="A13" s="231" t="s">
        <v>229</v>
      </c>
      <c r="B13" s="232">
        <v>0</v>
      </c>
      <c r="C13" s="231" t="s">
        <v>230</v>
      </c>
      <c r="D13" s="232">
        <v>0</v>
      </c>
      <c r="E13" s="231" t="s">
        <v>231</v>
      </c>
      <c r="F13" s="232">
        <v>0</v>
      </c>
      <c r="G13" s="231" t="s">
        <v>232</v>
      </c>
      <c r="H13" s="232">
        <v>2.5</v>
      </c>
      <c r="I13" s="230"/>
    </row>
    <row r="14" spans="1:9" ht="15.6" x14ac:dyDescent="0.3">
      <c r="A14" s="231" t="s">
        <v>233</v>
      </c>
      <c r="B14" s="232">
        <v>0</v>
      </c>
      <c r="C14" s="231" t="s">
        <v>234</v>
      </c>
      <c r="D14" s="232">
        <v>0</v>
      </c>
      <c r="E14" s="231" t="s">
        <v>235</v>
      </c>
      <c r="F14" s="232">
        <v>10</v>
      </c>
      <c r="G14" s="231" t="s">
        <v>236</v>
      </c>
      <c r="H14" s="232">
        <v>0</v>
      </c>
      <c r="I14" s="230"/>
    </row>
    <row r="15" spans="1:9" ht="15.6" x14ac:dyDescent="0.3">
      <c r="A15" s="231" t="s">
        <v>237</v>
      </c>
      <c r="B15" s="232">
        <v>0</v>
      </c>
      <c r="C15" s="231" t="s">
        <v>238</v>
      </c>
      <c r="D15" s="232">
        <v>0</v>
      </c>
      <c r="E15" s="231" t="s">
        <v>239</v>
      </c>
      <c r="F15" s="232">
        <v>0</v>
      </c>
      <c r="G15" s="231" t="s">
        <v>240</v>
      </c>
      <c r="H15" s="232">
        <v>0</v>
      </c>
      <c r="I15" s="230"/>
    </row>
    <row r="16" spans="1:9" ht="15.6" x14ac:dyDescent="0.3">
      <c r="A16" s="231" t="s">
        <v>241</v>
      </c>
      <c r="B16" s="232">
        <v>0</v>
      </c>
      <c r="C16" s="231" t="s">
        <v>242</v>
      </c>
      <c r="D16" s="232">
        <v>84</v>
      </c>
      <c r="E16" s="231" t="s">
        <v>243</v>
      </c>
      <c r="F16" s="232">
        <v>0</v>
      </c>
      <c r="G16" s="231" t="s">
        <v>244</v>
      </c>
      <c r="H16" s="232">
        <v>9.8000000000000007</v>
      </c>
      <c r="I16" s="230"/>
    </row>
    <row r="17" spans="1:9" ht="15.6" x14ac:dyDescent="0.3">
      <c r="A17" s="231" t="s">
        <v>245</v>
      </c>
      <c r="B17" s="232">
        <v>0.6</v>
      </c>
      <c r="C17" s="231" t="s">
        <v>246</v>
      </c>
      <c r="D17" s="232">
        <v>0</v>
      </c>
      <c r="E17" s="231" t="s">
        <v>247</v>
      </c>
      <c r="F17" s="232">
        <v>11.2</v>
      </c>
      <c r="G17" s="231" t="s">
        <v>248</v>
      </c>
      <c r="H17" s="232">
        <v>0</v>
      </c>
      <c r="I17" s="230"/>
    </row>
    <row r="18" spans="1:9" ht="15.6" x14ac:dyDescent="0.3">
      <c r="A18" s="231" t="s">
        <v>249</v>
      </c>
      <c r="B18" s="232">
        <v>7</v>
      </c>
      <c r="C18" s="231" t="s">
        <v>250</v>
      </c>
      <c r="D18" s="232">
        <v>5.1710000000000003</v>
      </c>
      <c r="E18" s="231" t="s">
        <v>251</v>
      </c>
      <c r="F18" s="232">
        <v>2.4</v>
      </c>
      <c r="G18" s="231" t="s">
        <v>252</v>
      </c>
      <c r="H18" s="232">
        <v>0</v>
      </c>
      <c r="I18" s="230"/>
    </row>
    <row r="19" spans="1:9" ht="15.6" x14ac:dyDescent="0.3">
      <c r="A19" s="231" t="s">
        <v>253</v>
      </c>
      <c r="B19" s="232">
        <v>18</v>
      </c>
      <c r="C19" s="231" t="s">
        <v>254</v>
      </c>
      <c r="D19" s="232">
        <v>22.4</v>
      </c>
      <c r="E19" s="231" t="s">
        <v>255</v>
      </c>
      <c r="F19" s="232">
        <v>0</v>
      </c>
      <c r="G19" s="231" t="s">
        <v>256</v>
      </c>
      <c r="H19" s="232">
        <v>0</v>
      </c>
      <c r="I19" s="230"/>
    </row>
    <row r="20" spans="1:9" ht="15.6" x14ac:dyDescent="0.3">
      <c r="A20" s="231" t="s">
        <v>257</v>
      </c>
      <c r="B20" s="232">
        <v>0</v>
      </c>
      <c r="C20" s="231" t="s">
        <v>258</v>
      </c>
      <c r="D20" s="232">
        <v>0</v>
      </c>
      <c r="E20" s="231" t="s">
        <v>259</v>
      </c>
      <c r="F20" s="232">
        <v>0</v>
      </c>
      <c r="G20" s="231" t="s">
        <v>260</v>
      </c>
      <c r="H20" s="232">
        <v>0</v>
      </c>
      <c r="I20" s="230"/>
    </row>
    <row r="21" spans="1:9" ht="15.6" x14ac:dyDescent="0.3">
      <c r="A21" s="231" t="s">
        <v>261</v>
      </c>
      <c r="B21" s="232">
        <v>0</v>
      </c>
      <c r="C21" s="231" t="s">
        <v>262</v>
      </c>
      <c r="D21" s="232">
        <v>32.299999999999997</v>
      </c>
      <c r="E21" s="231" t="s">
        <v>263</v>
      </c>
      <c r="F21" s="232">
        <v>0</v>
      </c>
      <c r="G21" s="231" t="s">
        <v>264</v>
      </c>
      <c r="H21" s="232">
        <v>4.3099999999999996</v>
      </c>
      <c r="I21" s="230"/>
    </row>
    <row r="22" spans="1:9" ht="15.6" x14ac:dyDescent="0.3">
      <c r="A22" s="231" t="s">
        <v>265</v>
      </c>
      <c r="B22" s="232">
        <v>244.5</v>
      </c>
      <c r="C22" s="231" t="s">
        <v>266</v>
      </c>
      <c r="D22" s="232">
        <v>0</v>
      </c>
      <c r="E22" s="231" t="s">
        <v>267</v>
      </c>
      <c r="F22" s="232">
        <v>12</v>
      </c>
      <c r="G22" s="231" t="s">
        <v>268</v>
      </c>
      <c r="H22" s="232">
        <v>8</v>
      </c>
      <c r="I22" s="230"/>
    </row>
    <row r="23" spans="1:9" ht="15.6" x14ac:dyDescent="0.3">
      <c r="A23" s="231" t="s">
        <v>269</v>
      </c>
      <c r="B23" s="232">
        <v>0</v>
      </c>
      <c r="C23" s="231" t="s">
        <v>270</v>
      </c>
      <c r="D23" s="232">
        <v>0</v>
      </c>
      <c r="E23" s="231" t="s">
        <v>271</v>
      </c>
      <c r="F23" s="232">
        <v>0</v>
      </c>
      <c r="G23" s="231" t="s">
        <v>272</v>
      </c>
      <c r="H23" s="232">
        <v>0</v>
      </c>
      <c r="I23" s="230"/>
    </row>
    <row r="24" spans="1:9" ht="15.6" x14ac:dyDescent="0.3">
      <c r="A24" s="231" t="s">
        <v>273</v>
      </c>
      <c r="B24" s="232">
        <v>19.2</v>
      </c>
      <c r="C24" s="231" t="s">
        <v>274</v>
      </c>
      <c r="D24" s="232">
        <v>0</v>
      </c>
      <c r="E24" s="231" t="s">
        <v>275</v>
      </c>
      <c r="F24" s="232">
        <v>15</v>
      </c>
      <c r="G24" s="231" t="s">
        <v>276</v>
      </c>
      <c r="H24" s="232">
        <v>114</v>
      </c>
      <c r="I24" s="230"/>
    </row>
    <row r="25" spans="1:9" ht="15.6" x14ac:dyDescent="0.3">
      <c r="A25" s="231" t="s">
        <v>277</v>
      </c>
      <c r="B25" s="232">
        <v>0</v>
      </c>
      <c r="C25" s="231" t="s">
        <v>278</v>
      </c>
      <c r="D25" s="232">
        <v>2.1</v>
      </c>
      <c r="E25" s="231" t="s">
        <v>279</v>
      </c>
      <c r="F25" s="232">
        <v>0</v>
      </c>
      <c r="G25" s="231" t="s">
        <v>280</v>
      </c>
      <c r="H25" s="232">
        <v>0</v>
      </c>
      <c r="I25" s="230"/>
    </row>
    <row r="26" spans="1:9" ht="15.6" x14ac:dyDescent="0.3">
      <c r="A26" s="231" t="s">
        <v>281</v>
      </c>
      <c r="B26" s="232">
        <v>79.715999999999994</v>
      </c>
      <c r="C26" s="231" t="s">
        <v>282</v>
      </c>
      <c r="D26" s="232">
        <v>0</v>
      </c>
      <c r="E26" s="231" t="s">
        <v>283</v>
      </c>
      <c r="F26" s="232">
        <v>43.5</v>
      </c>
      <c r="G26" s="231" t="s">
        <v>284</v>
      </c>
      <c r="H26" s="232">
        <v>0</v>
      </c>
      <c r="I26" s="230"/>
    </row>
    <row r="27" spans="1:9" ht="15.6" x14ac:dyDescent="0.3">
      <c r="A27" s="231" t="s">
        <v>285</v>
      </c>
      <c r="B27" s="232">
        <v>0</v>
      </c>
      <c r="C27" s="231" t="s">
        <v>286</v>
      </c>
      <c r="D27" s="232">
        <v>14</v>
      </c>
      <c r="E27" s="231" t="s">
        <v>287</v>
      </c>
      <c r="F27" s="232">
        <v>0</v>
      </c>
      <c r="G27" s="231" t="s">
        <v>288</v>
      </c>
      <c r="H27" s="232">
        <v>0</v>
      </c>
      <c r="I27" s="230"/>
    </row>
    <row r="28" spans="1:9" ht="15.6" x14ac:dyDescent="0.3">
      <c r="A28" s="231" t="s">
        <v>289</v>
      </c>
      <c r="B28" s="232">
        <v>0</v>
      </c>
      <c r="C28" s="231" t="s">
        <v>290</v>
      </c>
      <c r="D28" s="232">
        <v>0</v>
      </c>
      <c r="E28" s="231" t="s">
        <v>291</v>
      </c>
      <c r="F28" s="232">
        <v>0</v>
      </c>
      <c r="G28" s="231" t="s">
        <v>292</v>
      </c>
      <c r="H28" s="232">
        <v>0</v>
      </c>
      <c r="I28" s="230"/>
    </row>
    <row r="29" spans="1:9" ht="15.6" x14ac:dyDescent="0.3">
      <c r="A29" s="231" t="s">
        <v>293</v>
      </c>
      <c r="B29" s="232">
        <v>0</v>
      </c>
      <c r="C29" s="231" t="s">
        <v>294</v>
      </c>
      <c r="D29" s="232">
        <v>0</v>
      </c>
      <c r="E29" s="231" t="s">
        <v>295</v>
      </c>
      <c r="F29" s="232">
        <v>55</v>
      </c>
      <c r="G29" s="231" t="s">
        <v>296</v>
      </c>
      <c r="H29" s="232">
        <v>0</v>
      </c>
      <c r="I29" s="230"/>
    </row>
    <row r="30" spans="1:9" ht="15.6" x14ac:dyDescent="0.3">
      <c r="A30" s="231" t="s">
        <v>297</v>
      </c>
      <c r="B30" s="232">
        <v>0</v>
      </c>
      <c r="C30" s="231" t="s">
        <v>298</v>
      </c>
      <c r="D30" s="232">
        <v>0</v>
      </c>
      <c r="E30" s="231" t="s">
        <v>299</v>
      </c>
      <c r="F30" s="232">
        <v>15</v>
      </c>
      <c r="G30" s="231" t="s">
        <v>300</v>
      </c>
      <c r="H30" s="232">
        <v>0</v>
      </c>
      <c r="I30" s="230"/>
    </row>
    <row r="31" spans="1:9" ht="15.6" x14ac:dyDescent="0.3">
      <c r="A31" s="231" t="s">
        <v>301</v>
      </c>
      <c r="B31" s="232">
        <v>0</v>
      </c>
      <c r="C31" s="231" t="s">
        <v>302</v>
      </c>
      <c r="D31" s="232">
        <v>24</v>
      </c>
      <c r="E31" s="231" t="s">
        <v>303</v>
      </c>
      <c r="F31" s="232">
        <v>0</v>
      </c>
      <c r="G31" s="231" t="s">
        <v>304</v>
      </c>
      <c r="H31" s="232">
        <v>0</v>
      </c>
      <c r="I31" s="230"/>
    </row>
    <row r="32" spans="1:9" ht="15.6" x14ac:dyDescent="0.3">
      <c r="A32" s="231" t="s">
        <v>305</v>
      </c>
      <c r="B32" s="232">
        <v>0</v>
      </c>
      <c r="C32" s="231" t="s">
        <v>306</v>
      </c>
      <c r="D32" s="232">
        <v>0</v>
      </c>
      <c r="E32" s="231" t="s">
        <v>307</v>
      </c>
      <c r="F32" s="232">
        <v>0</v>
      </c>
      <c r="G32" s="231" t="s">
        <v>308</v>
      </c>
      <c r="H32" s="232">
        <v>0</v>
      </c>
      <c r="I32" s="230"/>
    </row>
    <row r="33" spans="1:9" ht="15.6" x14ac:dyDescent="0.3">
      <c r="A33" s="231" t="s">
        <v>309</v>
      </c>
      <c r="B33" s="232">
        <v>0</v>
      </c>
      <c r="C33" s="231" t="s">
        <v>310</v>
      </c>
      <c r="D33" s="232">
        <v>10</v>
      </c>
      <c r="E33" s="231" t="s">
        <v>311</v>
      </c>
      <c r="F33" s="232">
        <v>0</v>
      </c>
      <c r="G33" s="231" t="s">
        <v>312</v>
      </c>
      <c r="H33" s="232">
        <v>0</v>
      </c>
      <c r="I33" s="230"/>
    </row>
    <row r="34" spans="1:9" ht="15.6" x14ac:dyDescent="0.3">
      <c r="A34" s="231" t="s">
        <v>313</v>
      </c>
      <c r="B34" s="232">
        <v>0</v>
      </c>
      <c r="C34" s="231" t="s">
        <v>314</v>
      </c>
      <c r="D34" s="232">
        <v>0</v>
      </c>
      <c r="E34" s="231" t="s">
        <v>315</v>
      </c>
      <c r="F34" s="232">
        <v>7.3</v>
      </c>
      <c r="G34" s="231" t="s">
        <v>316</v>
      </c>
      <c r="H34" s="232">
        <v>20.28</v>
      </c>
      <c r="I34" s="230"/>
    </row>
    <row r="35" spans="1:9" ht="15.6" x14ac:dyDescent="0.3">
      <c r="A35" s="231" t="s">
        <v>317</v>
      </c>
      <c r="B35" s="232">
        <v>0</v>
      </c>
      <c r="C35" s="231" t="s">
        <v>318</v>
      </c>
      <c r="D35" s="232">
        <v>0</v>
      </c>
      <c r="E35" s="231" t="s">
        <v>319</v>
      </c>
      <c r="F35" s="232">
        <v>0</v>
      </c>
      <c r="G35" s="231" t="s">
        <v>320</v>
      </c>
      <c r="H35" s="232">
        <v>113</v>
      </c>
      <c r="I35" s="230"/>
    </row>
    <row r="36" spans="1:9" ht="15.6" x14ac:dyDescent="0.3">
      <c r="A36" s="231" t="s">
        <v>321</v>
      </c>
      <c r="B36" s="232">
        <v>0</v>
      </c>
      <c r="C36" s="231" t="s">
        <v>322</v>
      </c>
      <c r="D36" s="232">
        <v>0</v>
      </c>
      <c r="E36" s="231" t="s">
        <v>323</v>
      </c>
      <c r="F36" s="232">
        <v>0</v>
      </c>
      <c r="G36" s="231" t="s">
        <v>324</v>
      </c>
      <c r="H36" s="232">
        <v>68</v>
      </c>
      <c r="I36" s="230"/>
    </row>
    <row r="37" spans="1:9" ht="15.6" x14ac:dyDescent="0.3">
      <c r="A37" s="231" t="s">
        <v>325</v>
      </c>
      <c r="B37" s="232">
        <v>0</v>
      </c>
      <c r="C37" s="231" t="s">
        <v>326</v>
      </c>
      <c r="D37" s="232">
        <v>0</v>
      </c>
      <c r="E37" s="231" t="s">
        <v>327</v>
      </c>
      <c r="F37" s="232">
        <v>14</v>
      </c>
      <c r="G37" s="231" t="s">
        <v>328</v>
      </c>
      <c r="H37" s="232">
        <v>30.8</v>
      </c>
      <c r="I37" s="230"/>
    </row>
    <row r="38" spans="1:9" ht="15.6" x14ac:dyDescent="0.3">
      <c r="A38" s="231" t="s">
        <v>329</v>
      </c>
      <c r="B38" s="232">
        <v>368.7</v>
      </c>
      <c r="C38" s="231" t="s">
        <v>330</v>
      </c>
      <c r="D38" s="232">
        <v>0</v>
      </c>
      <c r="E38" s="231" t="s">
        <v>331</v>
      </c>
      <c r="F38" s="232">
        <v>0</v>
      </c>
      <c r="G38" s="231" t="s">
        <v>332</v>
      </c>
      <c r="H38" s="232">
        <v>0</v>
      </c>
      <c r="I38" s="230"/>
    </row>
    <row r="39" spans="1:9" ht="15.6" x14ac:dyDescent="0.3">
      <c r="A39" s="231" t="s">
        <v>333</v>
      </c>
      <c r="B39" s="232">
        <v>14</v>
      </c>
      <c r="C39" s="231" t="s">
        <v>334</v>
      </c>
      <c r="D39" s="232">
        <v>0</v>
      </c>
      <c r="E39" s="231" t="s">
        <v>335</v>
      </c>
      <c r="F39" s="232">
        <v>5.5</v>
      </c>
      <c r="G39" s="231" t="s">
        <v>336</v>
      </c>
      <c r="H39" s="232">
        <v>7.5</v>
      </c>
      <c r="I39" s="230"/>
    </row>
    <row r="40" spans="1:9" ht="15.6" x14ac:dyDescent="0.3">
      <c r="A40" s="231" t="s">
        <v>337</v>
      </c>
      <c r="B40" s="232">
        <v>12</v>
      </c>
      <c r="C40" s="231" t="s">
        <v>338</v>
      </c>
      <c r="D40" s="232">
        <v>75</v>
      </c>
      <c r="E40" s="231" t="s">
        <v>339</v>
      </c>
      <c r="F40" s="232">
        <v>0</v>
      </c>
      <c r="G40" s="231" t="s">
        <v>340</v>
      </c>
      <c r="H40" s="232">
        <v>20</v>
      </c>
      <c r="I40" s="230"/>
    </row>
    <row r="41" spans="1:9" ht="15.6" x14ac:dyDescent="0.3">
      <c r="A41" s="231" t="s">
        <v>341</v>
      </c>
      <c r="B41" s="232">
        <v>0</v>
      </c>
      <c r="C41" s="231" t="s">
        <v>342</v>
      </c>
      <c r="D41" s="232">
        <v>27.3</v>
      </c>
      <c r="E41" s="231" t="s">
        <v>343</v>
      </c>
      <c r="F41" s="232">
        <v>21.93</v>
      </c>
      <c r="G41" s="231" t="s">
        <v>344</v>
      </c>
      <c r="H41" s="232">
        <v>0</v>
      </c>
      <c r="I41" s="230"/>
    </row>
    <row r="42" spans="1:9" ht="15.6" x14ac:dyDescent="0.3">
      <c r="A42" s="231" t="s">
        <v>345</v>
      </c>
      <c r="B42" s="232">
        <v>0</v>
      </c>
      <c r="C42" s="231" t="s">
        <v>346</v>
      </c>
      <c r="D42" s="232">
        <v>0</v>
      </c>
      <c r="E42" s="231" t="s">
        <v>347</v>
      </c>
      <c r="F42" s="232">
        <v>0</v>
      </c>
      <c r="G42" s="231" t="s">
        <v>348</v>
      </c>
      <c r="H42" s="232">
        <v>0</v>
      </c>
      <c r="I42" s="230"/>
    </row>
    <row r="43" spans="1:9" x14ac:dyDescent="0.3">
      <c r="A43" s="230"/>
      <c r="B43" s="230">
        <f>SUM(B2:B42)</f>
        <v>789.48599999999999</v>
      </c>
      <c r="C43" s="230"/>
      <c r="D43" s="230">
        <f>SUM(D2:D42)</f>
        <v>304.26299999999998</v>
      </c>
      <c r="E43" s="230"/>
      <c r="F43" s="230">
        <f>SUM(F2:F42)</f>
        <v>240.93</v>
      </c>
      <c r="G43" s="230"/>
      <c r="H43" s="230">
        <f>SUM(H2:H42)</f>
        <v>500.79</v>
      </c>
      <c r="I43" s="230">
        <f>SUM(B43,D43,F43,H43)</f>
        <v>1835.4690000000001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регион</vt:lpstr>
      <vt:lpstr>СУОТ</vt:lpstr>
      <vt:lpstr>10.2.1</vt:lpstr>
      <vt:lpstr>10.2.2</vt:lpstr>
      <vt:lpstr>10.2.3</vt:lpstr>
      <vt:lpstr>10.2.4</vt:lpstr>
      <vt:lpstr>10.2.5</vt:lpstr>
      <vt:lpstr>регион!Область_печати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Иллиев</dc:creator>
  <cp:lastModifiedBy>Виктория Черникова</cp:lastModifiedBy>
  <cp:lastPrinted>2022-11-21T08:33:23Z</cp:lastPrinted>
  <dcterms:created xsi:type="dcterms:W3CDTF">2015-11-10T10:36:21Z</dcterms:created>
  <dcterms:modified xsi:type="dcterms:W3CDTF">2023-03-31T13:37:08Z</dcterms:modified>
</cp:coreProperties>
</file>